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4425" activeTab="3"/>
  </bookViews>
  <sheets>
    <sheet name="B grupa" sheetId="1" r:id="rId1"/>
    <sheet name="C grupa " sheetId="2" r:id="rId2"/>
    <sheet name="Ekipni rezultati za skole" sheetId="3" r:id="rId3"/>
    <sheet name="ekipni rezultati" sheetId="4" r:id="rId4"/>
    <sheet name="Spisak za raspored sedenja" sheetId="5" r:id="rId5"/>
  </sheets>
  <definedNames>
    <definedName name="_xlnm._FilterDatabase" localSheetId="0" hidden="1">'B grupa'!$A$3:$R$34</definedName>
    <definedName name="_xlnm._FilterDatabase" localSheetId="1" hidden="1">'C grupa '!$A$3:$R$38</definedName>
    <definedName name="_xlnm._FilterDatabase" localSheetId="3" hidden="1">'ekipni rezultati'!$F$4:$F$13</definedName>
    <definedName name="_xlnm.Print_Titles" localSheetId="0">'B grupa'!$1:$3</definedName>
    <definedName name="_xlnm.Print_Titles" localSheetId="1">'C grupa '!$1:$3</definedName>
    <definedName name="ПОЕНИ_ЗА_Б_групу">'Ekipni rezultati za skole'!$L$4</definedName>
  </definedNames>
  <calcPr fullCalcOnLoad="1"/>
</workbook>
</file>

<file path=xl/sharedStrings.xml><?xml version="1.0" encoding="utf-8"?>
<sst xmlns="http://schemas.openxmlformats.org/spreadsheetml/2006/main" count="810" uniqueCount="146">
  <si>
    <t>школа</t>
  </si>
  <si>
    <t>број</t>
  </si>
  <si>
    <t>тест</t>
  </si>
  <si>
    <t>ПС</t>
  </si>
  <si>
    <t>ГВ</t>
  </si>
  <si>
    <t>ранг</t>
  </si>
  <si>
    <t>напомена</t>
  </si>
  <si>
    <t>Станислав Бинички</t>
  </si>
  <si>
    <t>Доситеј Обрадовић</t>
  </si>
  <si>
    <t>Свети Сава</t>
  </si>
  <si>
    <t>Жабаре</t>
  </si>
  <si>
    <t>Вук Караџић</t>
  </si>
  <si>
    <t>Драгомир Марковић</t>
  </si>
  <si>
    <t>Брана Павловић</t>
  </si>
  <si>
    <t>Б група</t>
  </si>
  <si>
    <t>Ц група</t>
  </si>
  <si>
    <t>Екипни резултати</t>
  </si>
  <si>
    <t>редни број</t>
  </si>
  <si>
    <t>УКУПНО</t>
  </si>
  <si>
    <t>РАНГ</t>
  </si>
  <si>
    <t>укупан број поена               Б група</t>
  </si>
  <si>
    <t>укупан број поена                                                     Ц група</t>
  </si>
  <si>
    <t xml:space="preserve">   председник испитне комисије:                                                                     Новица Цветковић</t>
  </si>
  <si>
    <t>Наставник-ментор</t>
  </si>
  <si>
    <t>Име</t>
  </si>
  <si>
    <t>Презиме</t>
  </si>
  <si>
    <t>Негативни поени</t>
  </si>
  <si>
    <t>Школа</t>
  </si>
  <si>
    <t>Крушевац</t>
  </si>
  <si>
    <t>Раде Ловић</t>
  </si>
  <si>
    <t>Милена Крпић</t>
  </si>
  <si>
    <t>Име и презиме</t>
  </si>
  <si>
    <t>Аца Алексић</t>
  </si>
  <si>
    <t>ЕКИПНИ РЕЗУЛТАТИ</t>
  </si>
  <si>
    <t>Група</t>
  </si>
  <si>
    <t>Б</t>
  </si>
  <si>
    <t>Ц</t>
  </si>
  <si>
    <t>ПОЕНИ ЗА Б групу</t>
  </si>
  <si>
    <t>ПОЕНИ ЗА Ц групу</t>
  </si>
  <si>
    <t>Место</t>
  </si>
  <si>
    <t>Љиљана Лукић</t>
  </si>
  <si>
    <t>Јасика</t>
  </si>
  <si>
    <t>Милан Јовановић</t>
  </si>
  <si>
    <t>Читлук</t>
  </si>
  <si>
    <t>В. С. Корчагин</t>
  </si>
  <si>
    <t>Велики Шиљеговац</t>
  </si>
  <si>
    <t xml:space="preserve">Крушевац </t>
  </si>
  <si>
    <t>Милоје Митровић</t>
  </si>
  <si>
    <t>Коњух</t>
  </si>
  <si>
    <t>Лидија Арсић</t>
  </si>
  <si>
    <t>УКУПНО ЗА ШКОЛУ</t>
  </si>
  <si>
    <t>Р. бр.</t>
  </si>
  <si>
    <t>Так. бр</t>
  </si>
  <si>
    <t>Р. бр</t>
  </si>
  <si>
    <t>Вук Петровић</t>
  </si>
  <si>
    <t>Зоран Васић</t>
  </si>
  <si>
    <t>Војин Ђиновић</t>
  </si>
  <si>
    <t xml:space="preserve">Данијела Алексић </t>
  </si>
  <si>
    <t>Теодор Станковић</t>
  </si>
  <si>
    <t>Марко Филиповић</t>
  </si>
  <si>
    <t>Никола Ђорђевић</t>
  </si>
  <si>
    <t>ГВ1</t>
  </si>
  <si>
    <t>ГВ2</t>
  </si>
  <si>
    <t>ГВ3</t>
  </si>
  <si>
    <t>ГВ4</t>
  </si>
  <si>
    <t>Нина Мићић</t>
  </si>
  <si>
    <t xml:space="preserve">председник испитне комисије:                                  </t>
  </si>
  <si>
    <t xml:space="preserve">председник испитне комисије:                                 </t>
  </si>
  <si>
    <t>Настасија Радојчић</t>
  </si>
  <si>
    <t>Наталија Јашаревић</t>
  </si>
  <si>
    <t>Никола Грујић</t>
  </si>
  <si>
    <t>Михајло Јашаревић</t>
  </si>
  <si>
    <t>Тамара Смиљковић</t>
  </si>
  <si>
    <t>Сандра Лукић</t>
  </si>
  <si>
    <t>Данијел Ристић</t>
  </si>
  <si>
    <t>Милан Бошковић</t>
  </si>
  <si>
    <t>Дејан Вукојевић</t>
  </si>
  <si>
    <t>Јована Крстић</t>
  </si>
  <si>
    <t>Андријана Петровић</t>
  </si>
  <si>
    <t xml:space="preserve">Лазар Миленковић </t>
  </si>
  <si>
    <t>Александар Јовановић</t>
  </si>
  <si>
    <t>Марта Стефановић</t>
  </si>
  <si>
    <t>Мина Миладиновић</t>
  </si>
  <si>
    <t>Алекса Миљковић</t>
  </si>
  <si>
    <t>Лука Судимац</t>
  </si>
  <si>
    <t>Мила Ристић</t>
  </si>
  <si>
    <t>Милијана Димитријевић</t>
  </si>
  <si>
    <t>Лазар Зорић</t>
  </si>
  <si>
    <t>Огњен Глигоријевић</t>
  </si>
  <si>
    <t>Милица Лацић</t>
  </si>
  <si>
    <t>Никола Рилак</t>
  </si>
  <si>
    <t>Војин Вукелић</t>
  </si>
  <si>
    <t>Општинско такмичење "Шта знаш о саобраћају" 2017.  год. (22.04.2017. - ОШ "Вук Караџић" Крушевац)</t>
  </si>
  <si>
    <t>Општинско такмичење "Шта знаш о саобраћају" 2017.  год.</t>
  </si>
  <si>
    <t>Вања Тодоровић</t>
  </si>
  <si>
    <t>Викторија Ђурагић</t>
  </si>
  <si>
    <t>Филип Стојименовић</t>
  </si>
  <si>
    <t>Алекса Савић</t>
  </si>
  <si>
    <t>Милица Миловановић</t>
  </si>
  <si>
    <t>Сташа Ужаревић</t>
  </si>
  <si>
    <t>Немања Шљивић</t>
  </si>
  <si>
    <t>Сара Јаковљевић</t>
  </si>
  <si>
    <t>Ивона Костић</t>
  </si>
  <si>
    <t>Лука Арсић</t>
  </si>
  <si>
    <t>Михајло Филиповић</t>
  </si>
  <si>
    <t>Милица Антић</t>
  </si>
  <si>
    <t>Сандра Ивановић</t>
  </si>
  <si>
    <t>Дарко Гавриловић</t>
  </si>
  <si>
    <t>Кнез Лазар</t>
  </si>
  <si>
    <t>Купци</t>
  </si>
  <si>
    <t>Ивица Бекрић</t>
  </si>
  <si>
    <t>Катарина Минић</t>
  </si>
  <si>
    <t>Вања Ђорђевић</t>
  </si>
  <si>
    <t>Стефан Лукић</t>
  </si>
  <si>
    <t>Никола Игњатовић</t>
  </si>
  <si>
    <t>Мина  Гајић</t>
  </si>
  <si>
    <t>Матеј  Гајић</t>
  </si>
  <si>
    <t>Страхиња  Петровић</t>
  </si>
  <si>
    <t>Анђела  Милојевић</t>
  </si>
  <si>
    <t>Невена Весић</t>
  </si>
  <si>
    <t>Ненад Ђурђевић</t>
  </si>
  <si>
    <t>Ђорђе  Панић</t>
  </si>
  <si>
    <t>Сара  Поповић</t>
  </si>
  <si>
    <t>Љиљана Дељанин</t>
  </si>
  <si>
    <t>Милан Милосављевић</t>
  </si>
  <si>
    <t>Страхиња Лукић</t>
  </si>
  <si>
    <t>Невена Стефановић</t>
  </si>
  <si>
    <t>Дарија Давидовић</t>
  </si>
  <si>
    <t>Николина Ивановић</t>
  </si>
  <si>
    <t>Николина Рачић</t>
  </si>
  <si>
    <t>Младен Симоновић</t>
  </si>
  <si>
    <t>Милош Благојевић</t>
  </si>
  <si>
    <t xml:space="preserve">
Лидија Арсић,
Љиљана Дељанин</t>
  </si>
  <si>
    <t>Бранислав Смиљковић</t>
  </si>
  <si>
    <t>Андрија Недић</t>
  </si>
  <si>
    <t>Мина Здравковић</t>
  </si>
  <si>
    <t>Кристина Думић</t>
  </si>
  <si>
    <t>Ема Раденковић</t>
  </si>
  <si>
    <t>Анастасија Ђуровић</t>
  </si>
  <si>
    <t>Крушевац,           22.04.2017.</t>
  </si>
  <si>
    <t>Ђорђе Ратковић</t>
  </si>
  <si>
    <t>Михајло Врачаревић</t>
  </si>
  <si>
    <t>Маша Дуњић</t>
  </si>
  <si>
    <t>I</t>
  </si>
  <si>
    <t>II</t>
  </si>
  <si>
    <t>III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</si>
</sst>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0" fillId="0" borderId="0" xfId="59">
      <alignment/>
      <protection/>
    </xf>
    <xf numFmtId="0" fontId="2" fillId="0" borderId="10" xfId="59" applyFont="1" applyFill="1" applyBorder="1">
      <alignment/>
      <protection/>
    </xf>
    <xf numFmtId="0" fontId="9" fillId="0" borderId="10" xfId="59" applyFont="1" applyFill="1" applyBorder="1">
      <alignment/>
      <protection/>
    </xf>
    <xf numFmtId="0" fontId="0" fillId="0" borderId="0" xfId="59" applyFill="1">
      <alignment/>
      <protection/>
    </xf>
    <xf numFmtId="0" fontId="9" fillId="0" borderId="10" xfId="59" applyFont="1" applyFill="1" applyBorder="1" applyAlignment="1">
      <alignment wrapText="1"/>
      <protection/>
    </xf>
    <xf numFmtId="0" fontId="9" fillId="0" borderId="10" xfId="59" applyFont="1" applyFill="1" applyBorder="1" applyAlignment="1">
      <alignment/>
      <protection/>
    </xf>
    <xf numFmtId="0" fontId="9" fillId="0" borderId="10" xfId="59" applyFont="1" applyFill="1" applyBorder="1" applyAlignment="1">
      <alignment horizontal="left"/>
      <protection/>
    </xf>
    <xf numFmtId="0" fontId="53" fillId="0" borderId="0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5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3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0" fillId="0" borderId="11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0" fillId="0" borderId="27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0" fillId="0" borderId="11" xfId="0" applyFont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33" borderId="28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5" fillId="35" borderId="29" xfId="0" applyFont="1" applyFill="1" applyBorder="1" applyAlignment="1">
      <alignment horizontal="center" vertical="center" wrapText="1"/>
    </xf>
    <xf numFmtId="0" fontId="55" fillId="35" borderId="29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55" fillId="35" borderId="30" xfId="0" applyFont="1" applyFill="1" applyBorder="1" applyAlignment="1">
      <alignment horizontal="center" vertical="center"/>
    </xf>
    <xf numFmtId="0" fontId="55" fillId="35" borderId="31" xfId="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1" xfId="0" applyFill="1" applyBorder="1" applyAlignment="1">
      <alignment/>
    </xf>
    <xf numFmtId="0" fontId="13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/>
    </xf>
    <xf numFmtId="0" fontId="2" fillId="37" borderId="10" xfId="59" applyFont="1" applyFill="1" applyBorder="1">
      <alignment/>
      <protection/>
    </xf>
    <xf numFmtId="0" fontId="9" fillId="37" borderId="10" xfId="59" applyFont="1" applyFill="1" applyBorder="1">
      <alignment/>
      <protection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wrapText="1"/>
    </xf>
    <xf numFmtId="0" fontId="9" fillId="37" borderId="10" xfId="59" applyFont="1" applyFill="1" applyBorder="1" applyAlignment="1">
      <alignment wrapText="1"/>
      <protection/>
    </xf>
    <xf numFmtId="0" fontId="13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/>
    </xf>
    <xf numFmtId="0" fontId="2" fillId="32" borderId="10" xfId="59" applyFont="1" applyFill="1" applyBorder="1">
      <alignment/>
      <protection/>
    </xf>
    <xf numFmtId="0" fontId="9" fillId="32" borderId="10" xfId="59" applyFont="1" applyFill="1" applyBorder="1">
      <alignment/>
      <protection/>
    </xf>
    <xf numFmtId="0" fontId="2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wrapText="1"/>
    </xf>
    <xf numFmtId="0" fontId="9" fillId="32" borderId="10" xfId="59" applyFont="1" applyFill="1" applyBorder="1" applyAlignment="1">
      <alignment wrapText="1"/>
      <protection/>
    </xf>
    <xf numFmtId="0" fontId="2" fillId="37" borderId="10" xfId="0" applyFont="1" applyFill="1" applyBorder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9" fillId="0" borderId="27" xfId="59" applyFont="1" applyFill="1" applyBorder="1" applyAlignment="1">
      <alignment horizontal="center" vertical="center"/>
      <protection/>
    </xf>
    <xf numFmtId="0" fontId="9" fillId="0" borderId="32" xfId="59" applyFont="1" applyFill="1" applyBorder="1" applyAlignment="1">
      <alignment horizontal="center" vertical="center"/>
      <protection/>
    </xf>
    <xf numFmtId="0" fontId="9" fillId="0" borderId="33" xfId="59" applyFont="1" applyFill="1" applyBorder="1" applyAlignment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32" xfId="59" applyFont="1" applyFill="1" applyBorder="1" applyAlignment="1">
      <alignment horizontal="center" vertical="center" wrapText="1"/>
      <protection/>
    </xf>
    <xf numFmtId="0" fontId="9" fillId="0" borderId="33" xfId="59" applyFont="1" applyFill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3" xfId="59" applyFont="1" applyFill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3" borderId="34" xfId="0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13" fillId="38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T4" sqref="T4:T5"/>
    </sheetView>
  </sheetViews>
  <sheetFormatPr defaultColWidth="9.140625" defaultRowHeight="12.75"/>
  <cols>
    <col min="1" max="1" width="4.28125" style="0" hidden="1" customWidth="1"/>
    <col min="2" max="2" width="4.28125" style="0" customWidth="1"/>
    <col min="3" max="3" width="7.57421875" style="0" customWidth="1"/>
    <col min="4" max="4" width="17.57421875" style="22" hidden="1" customWidth="1"/>
    <col min="5" max="5" width="15.7109375" style="0" customWidth="1"/>
    <col min="6" max="6" width="20.28125" style="0" customWidth="1"/>
    <col min="7" max="7" width="16.8515625" style="9" customWidth="1"/>
    <col min="8" max="8" width="16.28125" style="9" customWidth="1"/>
    <col min="9" max="9" width="19.28125" style="9" customWidth="1"/>
    <col min="10" max="11" width="5.421875" style="0" customWidth="1"/>
    <col min="12" max="16" width="5.421875" style="0" hidden="1" customWidth="1"/>
    <col min="17" max="17" width="5.421875" style="0" customWidth="1"/>
    <col min="18" max="18" width="8.57421875" style="0" customWidth="1"/>
    <col min="19" max="19" width="7.140625" style="0" customWidth="1"/>
    <col min="20" max="20" width="9.8515625" style="0" customWidth="1"/>
    <col min="22" max="22" width="6.8515625" style="0" customWidth="1"/>
    <col min="23" max="23" width="5.28125" style="0" customWidth="1"/>
    <col min="24" max="24" width="15.7109375" style="0" customWidth="1"/>
    <col min="25" max="25" width="17.7109375" style="0" customWidth="1"/>
    <col min="26" max="26" width="15.421875" style="0" customWidth="1"/>
  </cols>
  <sheetData>
    <row r="1" spans="1:20" ht="24" customHeight="1">
      <c r="A1" s="135" t="s">
        <v>92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5" ht="18">
      <c r="A2" s="17"/>
      <c r="B2" s="17"/>
      <c r="C2" s="17" t="s">
        <v>14</v>
      </c>
      <c r="D2" s="20"/>
      <c r="X2" s="136"/>
      <c r="Y2" s="136"/>
    </row>
    <row r="3" spans="1:34" s="5" customFormat="1" ht="15">
      <c r="A3" s="6"/>
      <c r="B3" s="6" t="s">
        <v>51</v>
      </c>
      <c r="C3" s="6" t="s">
        <v>52</v>
      </c>
      <c r="D3" s="21" t="s">
        <v>31</v>
      </c>
      <c r="E3" s="6" t="s">
        <v>24</v>
      </c>
      <c r="F3" s="6" t="s">
        <v>25</v>
      </c>
      <c r="G3" s="10" t="s">
        <v>27</v>
      </c>
      <c r="H3" s="10" t="s">
        <v>39</v>
      </c>
      <c r="I3" s="10" t="s">
        <v>23</v>
      </c>
      <c r="J3" s="6" t="s">
        <v>2</v>
      </c>
      <c r="K3" s="6" t="s">
        <v>3</v>
      </c>
      <c r="L3" s="18" t="s">
        <v>26</v>
      </c>
      <c r="M3" s="93" t="s">
        <v>61</v>
      </c>
      <c r="N3" s="93" t="s">
        <v>62</v>
      </c>
      <c r="O3" s="93" t="s">
        <v>63</v>
      </c>
      <c r="P3" s="93" t="s">
        <v>64</v>
      </c>
      <c r="Q3" s="6" t="s">
        <v>4</v>
      </c>
      <c r="R3" s="6" t="s">
        <v>18</v>
      </c>
      <c r="S3" s="6" t="s">
        <v>5</v>
      </c>
      <c r="T3" s="7" t="s">
        <v>6</v>
      </c>
      <c r="U3" s="3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172" customFormat="1" ht="15.75" customHeight="1">
      <c r="A4" s="170">
        <v>25</v>
      </c>
      <c r="B4" s="123">
        <v>1</v>
      </c>
      <c r="C4" s="124">
        <v>15</v>
      </c>
      <c r="D4" s="125" t="s">
        <v>133</v>
      </c>
      <c r="E4" s="126" t="str">
        <f aca="true" t="shared" si="0" ref="E4:E34">LEFT(D4,FIND(" ",D4)-1)</f>
        <v>Бранислав</v>
      </c>
      <c r="F4" s="126" t="str">
        <f aca="true" t="shared" si="1" ref="F4:F34">MID(D4,LEN(E4)+2,100)</f>
        <v>Смиљковић</v>
      </c>
      <c r="G4" s="127" t="s">
        <v>11</v>
      </c>
      <c r="H4" s="127" t="s">
        <v>46</v>
      </c>
      <c r="I4" s="127" t="s">
        <v>29</v>
      </c>
      <c r="J4" s="96">
        <v>85</v>
      </c>
      <c r="K4" s="96">
        <f aca="true" t="shared" si="2" ref="K4:K34">100-L4</f>
        <v>98</v>
      </c>
      <c r="L4" s="96">
        <v>2</v>
      </c>
      <c r="M4" s="96">
        <v>0</v>
      </c>
      <c r="N4" s="96">
        <v>0</v>
      </c>
      <c r="O4" s="96">
        <v>0</v>
      </c>
      <c r="P4" s="96">
        <v>0</v>
      </c>
      <c r="Q4" s="96">
        <f aca="true" t="shared" si="3" ref="Q4:Q34">100-SUM(M4:P4)</f>
        <v>100</v>
      </c>
      <c r="R4" s="96">
        <f aca="true" t="shared" si="4" ref="R4:R34">J4+K4+Q4</f>
        <v>283</v>
      </c>
      <c r="S4" s="128" t="s">
        <v>143</v>
      </c>
      <c r="T4" s="129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</row>
    <row r="5" spans="1:34" s="172" customFormat="1" ht="15.75" customHeight="1">
      <c r="A5" s="170">
        <v>26</v>
      </c>
      <c r="B5" s="123">
        <v>2</v>
      </c>
      <c r="C5" s="124">
        <v>24</v>
      </c>
      <c r="D5" s="125" t="s">
        <v>134</v>
      </c>
      <c r="E5" s="126" t="str">
        <f t="shared" si="0"/>
        <v>Андрија</v>
      </c>
      <c r="F5" s="126" t="str">
        <f t="shared" si="1"/>
        <v>Недић</v>
      </c>
      <c r="G5" s="127" t="s">
        <v>11</v>
      </c>
      <c r="H5" s="127" t="s">
        <v>46</v>
      </c>
      <c r="I5" s="127" t="s">
        <v>29</v>
      </c>
      <c r="J5" s="96">
        <v>73</v>
      </c>
      <c r="K5" s="96">
        <f t="shared" si="2"/>
        <v>97</v>
      </c>
      <c r="L5" s="96">
        <v>3</v>
      </c>
      <c r="M5" s="96">
        <v>0</v>
      </c>
      <c r="N5" s="96">
        <v>0</v>
      </c>
      <c r="O5" s="96">
        <v>0</v>
      </c>
      <c r="P5" s="96">
        <v>0</v>
      </c>
      <c r="Q5" s="96">
        <f t="shared" si="3"/>
        <v>100</v>
      </c>
      <c r="R5" s="96">
        <f t="shared" si="4"/>
        <v>270</v>
      </c>
      <c r="S5" s="128" t="s">
        <v>144</v>
      </c>
      <c r="T5" s="129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</row>
    <row r="6" spans="1:34" s="172" customFormat="1" ht="15.75" customHeight="1">
      <c r="A6" s="170">
        <v>14</v>
      </c>
      <c r="B6" s="113">
        <v>3</v>
      </c>
      <c r="C6" s="114">
        <v>47</v>
      </c>
      <c r="D6" s="121" t="s">
        <v>95</v>
      </c>
      <c r="E6" s="116" t="str">
        <f t="shared" si="0"/>
        <v>Викторија</v>
      </c>
      <c r="F6" s="116" t="str">
        <f t="shared" si="1"/>
        <v>Ђурагић</v>
      </c>
      <c r="G6" s="117" t="s">
        <v>7</v>
      </c>
      <c r="H6" s="117" t="s">
        <v>41</v>
      </c>
      <c r="I6" s="117" t="s">
        <v>42</v>
      </c>
      <c r="J6" s="118">
        <v>79</v>
      </c>
      <c r="K6" s="118">
        <f t="shared" si="2"/>
        <v>89</v>
      </c>
      <c r="L6" s="118">
        <v>11</v>
      </c>
      <c r="M6" s="118">
        <v>0</v>
      </c>
      <c r="N6" s="118">
        <v>0</v>
      </c>
      <c r="O6" s="118">
        <v>0</v>
      </c>
      <c r="P6" s="118">
        <v>0</v>
      </c>
      <c r="Q6" s="118">
        <f t="shared" si="3"/>
        <v>100</v>
      </c>
      <c r="R6" s="118">
        <f t="shared" si="4"/>
        <v>268</v>
      </c>
      <c r="S6" s="119" t="s">
        <v>143</v>
      </c>
      <c r="T6" s="120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</row>
    <row r="7" spans="1:34" s="172" customFormat="1" ht="15.75" customHeight="1">
      <c r="A7" s="170">
        <v>27</v>
      </c>
      <c r="B7" s="113">
        <v>4</v>
      </c>
      <c r="C7" s="114">
        <v>51</v>
      </c>
      <c r="D7" s="115" t="s">
        <v>135</v>
      </c>
      <c r="E7" s="116" t="str">
        <f t="shared" si="0"/>
        <v>Мина</v>
      </c>
      <c r="F7" s="116" t="str">
        <f t="shared" si="1"/>
        <v>Здравковић</v>
      </c>
      <c r="G7" s="117" t="s">
        <v>11</v>
      </c>
      <c r="H7" s="117" t="s">
        <v>46</v>
      </c>
      <c r="I7" s="117" t="s">
        <v>29</v>
      </c>
      <c r="J7" s="118">
        <v>83</v>
      </c>
      <c r="K7" s="118">
        <f t="shared" si="2"/>
        <v>84</v>
      </c>
      <c r="L7" s="118">
        <v>16</v>
      </c>
      <c r="M7" s="118">
        <v>0</v>
      </c>
      <c r="N7" s="118">
        <v>0</v>
      </c>
      <c r="O7" s="118">
        <v>0</v>
      </c>
      <c r="P7" s="118">
        <v>0</v>
      </c>
      <c r="Q7" s="118">
        <f t="shared" si="3"/>
        <v>100</v>
      </c>
      <c r="R7" s="118">
        <f t="shared" si="4"/>
        <v>267</v>
      </c>
      <c r="S7" s="119" t="s">
        <v>144</v>
      </c>
      <c r="T7" s="120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</row>
    <row r="8" spans="1:34" s="172" customFormat="1" ht="15.75" customHeight="1">
      <c r="A8" s="170">
        <v>11</v>
      </c>
      <c r="B8" s="123">
        <v>5</v>
      </c>
      <c r="C8" s="124">
        <v>22</v>
      </c>
      <c r="D8" s="130" t="s">
        <v>87</v>
      </c>
      <c r="E8" s="126" t="str">
        <f t="shared" si="0"/>
        <v>Лазар</v>
      </c>
      <c r="F8" s="126" t="str">
        <f t="shared" si="1"/>
        <v>Зорић</v>
      </c>
      <c r="G8" s="127" t="s">
        <v>12</v>
      </c>
      <c r="H8" s="127" t="s">
        <v>28</v>
      </c>
      <c r="I8" s="131" t="s">
        <v>30</v>
      </c>
      <c r="J8" s="96">
        <v>78</v>
      </c>
      <c r="K8" s="96">
        <f t="shared" si="2"/>
        <v>84</v>
      </c>
      <c r="L8" s="96">
        <v>16</v>
      </c>
      <c r="M8" s="96">
        <v>0</v>
      </c>
      <c r="N8" s="96">
        <v>2</v>
      </c>
      <c r="O8" s="96">
        <v>0</v>
      </c>
      <c r="P8" s="96">
        <v>0</v>
      </c>
      <c r="Q8" s="96">
        <f t="shared" si="3"/>
        <v>98</v>
      </c>
      <c r="R8" s="96">
        <f t="shared" si="4"/>
        <v>260</v>
      </c>
      <c r="S8" s="128" t="s">
        <v>145</v>
      </c>
      <c r="T8" s="129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</row>
    <row r="9" spans="1:34" s="172" customFormat="1" ht="15.75" customHeight="1">
      <c r="A9" s="170">
        <v>28</v>
      </c>
      <c r="B9" s="113">
        <v>6</v>
      </c>
      <c r="C9" s="114">
        <v>60</v>
      </c>
      <c r="D9" s="115" t="s">
        <v>136</v>
      </c>
      <c r="E9" s="116" t="str">
        <f t="shared" si="0"/>
        <v>Кристина</v>
      </c>
      <c r="F9" s="116" t="str">
        <f t="shared" si="1"/>
        <v>Думић</v>
      </c>
      <c r="G9" s="117" t="s">
        <v>11</v>
      </c>
      <c r="H9" s="117" t="s">
        <v>46</v>
      </c>
      <c r="I9" s="117" t="s">
        <v>29</v>
      </c>
      <c r="J9" s="118">
        <v>67</v>
      </c>
      <c r="K9" s="118">
        <f t="shared" si="2"/>
        <v>96</v>
      </c>
      <c r="L9" s="118">
        <v>4</v>
      </c>
      <c r="M9" s="118">
        <v>0</v>
      </c>
      <c r="N9" s="118">
        <v>0</v>
      </c>
      <c r="O9" s="118">
        <v>4</v>
      </c>
      <c r="P9" s="118">
        <v>0</v>
      </c>
      <c r="Q9" s="118">
        <f t="shared" si="3"/>
        <v>96</v>
      </c>
      <c r="R9" s="118">
        <f t="shared" si="4"/>
        <v>259</v>
      </c>
      <c r="S9" s="119" t="s">
        <v>145</v>
      </c>
      <c r="T9" s="120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</row>
    <row r="10" spans="1:34" s="5" customFormat="1" ht="15.75" customHeight="1">
      <c r="A10" s="6">
        <v>9</v>
      </c>
      <c r="B10" s="76">
        <v>7</v>
      </c>
      <c r="C10" s="88">
        <v>4</v>
      </c>
      <c r="D10" s="81" t="s">
        <v>85</v>
      </c>
      <c r="E10" s="30" t="str">
        <f t="shared" si="0"/>
        <v>Мила</v>
      </c>
      <c r="F10" s="30" t="str">
        <f t="shared" si="1"/>
        <v>Ристић</v>
      </c>
      <c r="G10" s="31" t="s">
        <v>12</v>
      </c>
      <c r="H10" s="31" t="s">
        <v>28</v>
      </c>
      <c r="I10" s="33" t="s">
        <v>30</v>
      </c>
      <c r="J10" s="94">
        <v>74</v>
      </c>
      <c r="K10" s="95">
        <f t="shared" si="2"/>
        <v>83</v>
      </c>
      <c r="L10" s="96">
        <v>17</v>
      </c>
      <c r="M10" s="97">
        <v>0</v>
      </c>
      <c r="N10" s="97">
        <v>0</v>
      </c>
      <c r="O10" s="97">
        <v>0</v>
      </c>
      <c r="P10" s="97">
        <v>4</v>
      </c>
      <c r="Q10" s="94">
        <f t="shared" si="3"/>
        <v>96</v>
      </c>
      <c r="R10" s="95">
        <f t="shared" si="4"/>
        <v>253</v>
      </c>
      <c r="S10" s="89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s="5" customFormat="1" ht="15.75" customHeight="1">
      <c r="A11" s="6">
        <v>23</v>
      </c>
      <c r="B11" s="76">
        <v>8</v>
      </c>
      <c r="C11" s="61">
        <v>64</v>
      </c>
      <c r="D11" s="83" t="s">
        <v>117</v>
      </c>
      <c r="E11" s="30" t="str">
        <f t="shared" si="0"/>
        <v>Страхиња</v>
      </c>
      <c r="F11" s="30" t="str">
        <f t="shared" si="1"/>
        <v> Петровић</v>
      </c>
      <c r="G11" s="31" t="s">
        <v>44</v>
      </c>
      <c r="H11" s="31" t="s">
        <v>45</v>
      </c>
      <c r="I11" s="70" t="s">
        <v>49</v>
      </c>
      <c r="J11" s="94">
        <v>77</v>
      </c>
      <c r="K11" s="95">
        <f t="shared" si="2"/>
        <v>89</v>
      </c>
      <c r="L11" s="96">
        <v>11</v>
      </c>
      <c r="M11" s="97">
        <v>4</v>
      </c>
      <c r="N11" s="97">
        <v>4</v>
      </c>
      <c r="O11" s="97">
        <v>0</v>
      </c>
      <c r="P11" s="97">
        <v>8</v>
      </c>
      <c r="Q11" s="94">
        <f t="shared" si="3"/>
        <v>84</v>
      </c>
      <c r="R11" s="95">
        <f t="shared" si="4"/>
        <v>250</v>
      </c>
      <c r="S11" s="89"/>
      <c r="T11" s="7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s="5" customFormat="1" ht="15.75" customHeight="1">
      <c r="A12" s="6">
        <v>16</v>
      </c>
      <c r="B12" s="76">
        <v>9</v>
      </c>
      <c r="C12" s="61">
        <v>56</v>
      </c>
      <c r="D12" s="81" t="s">
        <v>97</v>
      </c>
      <c r="E12" s="30" t="str">
        <f t="shared" si="0"/>
        <v>Алекса</v>
      </c>
      <c r="F12" s="30" t="str">
        <f t="shared" si="1"/>
        <v>Савић</v>
      </c>
      <c r="G12" s="31" t="s">
        <v>7</v>
      </c>
      <c r="H12" s="31" t="s">
        <v>41</v>
      </c>
      <c r="I12" s="31" t="s">
        <v>42</v>
      </c>
      <c r="J12" s="95">
        <v>68</v>
      </c>
      <c r="K12" s="95">
        <f t="shared" si="2"/>
        <v>84</v>
      </c>
      <c r="L12" s="96">
        <v>16</v>
      </c>
      <c r="M12" s="97">
        <v>0</v>
      </c>
      <c r="N12" s="97">
        <v>0</v>
      </c>
      <c r="O12" s="97">
        <v>2</v>
      </c>
      <c r="P12" s="97">
        <v>4</v>
      </c>
      <c r="Q12" s="94">
        <f t="shared" si="3"/>
        <v>94</v>
      </c>
      <c r="R12" s="95">
        <f t="shared" si="4"/>
        <v>246</v>
      </c>
      <c r="S12" s="89"/>
      <c r="T12" s="7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s="5" customFormat="1" ht="15.75" customHeight="1">
      <c r="A13" s="6">
        <v>5</v>
      </c>
      <c r="B13" s="76">
        <v>10</v>
      </c>
      <c r="C13" s="88">
        <v>71</v>
      </c>
      <c r="D13" s="67" t="s">
        <v>68</v>
      </c>
      <c r="E13" s="30" t="str">
        <f t="shared" si="0"/>
        <v>Настасија</v>
      </c>
      <c r="F13" s="30" t="str">
        <f t="shared" si="1"/>
        <v>Радојчић</v>
      </c>
      <c r="G13" s="31" t="s">
        <v>8</v>
      </c>
      <c r="H13" s="31" t="s">
        <v>28</v>
      </c>
      <c r="I13" s="31" t="s">
        <v>40</v>
      </c>
      <c r="J13" s="94">
        <v>73</v>
      </c>
      <c r="K13" s="95">
        <f t="shared" si="2"/>
        <v>80</v>
      </c>
      <c r="L13" s="96">
        <v>20</v>
      </c>
      <c r="M13" s="97">
        <v>2</v>
      </c>
      <c r="N13" s="97">
        <v>0</v>
      </c>
      <c r="O13" s="97">
        <v>0</v>
      </c>
      <c r="P13" s="97">
        <v>6</v>
      </c>
      <c r="Q13" s="94">
        <f t="shared" si="3"/>
        <v>92</v>
      </c>
      <c r="R13" s="95">
        <f t="shared" si="4"/>
        <v>245</v>
      </c>
      <c r="S13" s="89"/>
      <c r="T13" s="7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s="5" customFormat="1" ht="15.75" customHeight="1">
      <c r="A14" s="6">
        <v>22</v>
      </c>
      <c r="B14" s="76">
        <v>11</v>
      </c>
      <c r="C14" s="61">
        <v>46</v>
      </c>
      <c r="D14" s="83" t="s">
        <v>116</v>
      </c>
      <c r="E14" s="30" t="str">
        <f t="shared" si="0"/>
        <v>Матеј</v>
      </c>
      <c r="F14" s="30" t="str">
        <f t="shared" si="1"/>
        <v> Гајић</v>
      </c>
      <c r="G14" s="31" t="s">
        <v>44</v>
      </c>
      <c r="H14" s="31" t="s">
        <v>45</v>
      </c>
      <c r="I14" s="70" t="s">
        <v>49</v>
      </c>
      <c r="J14" s="94">
        <v>64</v>
      </c>
      <c r="K14" s="95">
        <f t="shared" si="2"/>
        <v>100</v>
      </c>
      <c r="L14" s="96">
        <v>0</v>
      </c>
      <c r="M14" s="97">
        <v>4</v>
      </c>
      <c r="N14" s="97">
        <v>8</v>
      </c>
      <c r="O14" s="97">
        <v>10</v>
      </c>
      <c r="P14" s="97">
        <v>0</v>
      </c>
      <c r="Q14" s="94">
        <f t="shared" si="3"/>
        <v>78</v>
      </c>
      <c r="R14" s="95">
        <f t="shared" si="4"/>
        <v>242</v>
      </c>
      <c r="S14" s="89"/>
      <c r="T14" s="7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s="5" customFormat="1" ht="15.75" customHeight="1">
      <c r="A15" s="6">
        <v>8</v>
      </c>
      <c r="B15" s="76">
        <v>12</v>
      </c>
      <c r="C15" s="88">
        <v>17</v>
      </c>
      <c r="D15" s="81" t="s">
        <v>71</v>
      </c>
      <c r="E15" s="30" t="str">
        <f t="shared" si="0"/>
        <v>Михајло</v>
      </c>
      <c r="F15" s="30" t="str">
        <f t="shared" si="1"/>
        <v>Јашаревић</v>
      </c>
      <c r="G15" s="31" t="s">
        <v>8</v>
      </c>
      <c r="H15" s="31" t="s">
        <v>28</v>
      </c>
      <c r="I15" s="31" t="s">
        <v>40</v>
      </c>
      <c r="J15" s="94">
        <v>60</v>
      </c>
      <c r="K15" s="95">
        <f t="shared" si="2"/>
        <v>91</v>
      </c>
      <c r="L15" s="96">
        <v>9</v>
      </c>
      <c r="M15" s="97">
        <v>0</v>
      </c>
      <c r="N15" s="97">
        <v>4</v>
      </c>
      <c r="O15" s="97">
        <v>2</v>
      </c>
      <c r="P15" s="97">
        <v>6</v>
      </c>
      <c r="Q15" s="94">
        <f t="shared" si="3"/>
        <v>88</v>
      </c>
      <c r="R15" s="95">
        <f t="shared" si="4"/>
        <v>239</v>
      </c>
      <c r="S15" s="89"/>
      <c r="T15" s="7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20" ht="15.75" customHeight="1">
      <c r="A16" s="6">
        <v>7</v>
      </c>
      <c r="B16" s="76">
        <v>13</v>
      </c>
      <c r="C16" s="88">
        <v>35</v>
      </c>
      <c r="D16" s="81" t="s">
        <v>141</v>
      </c>
      <c r="E16" s="30" t="str">
        <f t="shared" si="0"/>
        <v>Михајло</v>
      </c>
      <c r="F16" s="30" t="str">
        <f t="shared" si="1"/>
        <v>Врачаревић</v>
      </c>
      <c r="G16" s="31" t="s">
        <v>8</v>
      </c>
      <c r="H16" s="31" t="s">
        <v>28</v>
      </c>
      <c r="I16" s="31" t="s">
        <v>40</v>
      </c>
      <c r="J16" s="94">
        <v>54</v>
      </c>
      <c r="K16" s="95">
        <f t="shared" si="2"/>
        <v>87</v>
      </c>
      <c r="L16" s="96">
        <v>13</v>
      </c>
      <c r="M16" s="97">
        <v>0</v>
      </c>
      <c r="N16" s="97">
        <v>4</v>
      </c>
      <c r="O16" s="97">
        <v>0</v>
      </c>
      <c r="P16" s="97">
        <v>0</v>
      </c>
      <c r="Q16" s="94">
        <f t="shared" si="3"/>
        <v>96</v>
      </c>
      <c r="R16" s="95">
        <f t="shared" si="4"/>
        <v>237</v>
      </c>
      <c r="S16" s="98"/>
      <c r="T16" s="16"/>
    </row>
    <row r="17" spans="1:20" ht="15.75" customHeight="1">
      <c r="A17" s="6">
        <v>17</v>
      </c>
      <c r="B17" s="76">
        <v>14</v>
      </c>
      <c r="C17" s="61">
        <v>30</v>
      </c>
      <c r="D17" s="81" t="s">
        <v>101</v>
      </c>
      <c r="E17" s="30" t="str">
        <f t="shared" si="0"/>
        <v>Сара</v>
      </c>
      <c r="F17" s="30" t="str">
        <f t="shared" si="1"/>
        <v>Јаковљевић</v>
      </c>
      <c r="G17" s="31" t="s">
        <v>9</v>
      </c>
      <c r="H17" s="31" t="s">
        <v>43</v>
      </c>
      <c r="I17" s="70" t="s">
        <v>55</v>
      </c>
      <c r="J17" s="95">
        <v>63</v>
      </c>
      <c r="K17" s="95">
        <f t="shared" si="2"/>
        <v>80</v>
      </c>
      <c r="L17" s="96">
        <v>20</v>
      </c>
      <c r="M17" s="97">
        <v>2</v>
      </c>
      <c r="N17" s="97">
        <v>4</v>
      </c>
      <c r="O17" s="97">
        <v>6</v>
      </c>
      <c r="P17" s="97">
        <v>0</v>
      </c>
      <c r="Q17" s="94">
        <f t="shared" si="3"/>
        <v>88</v>
      </c>
      <c r="R17" s="95">
        <f t="shared" si="4"/>
        <v>231</v>
      </c>
      <c r="S17" s="98"/>
      <c r="T17" s="16"/>
    </row>
    <row r="18" spans="1:20" ht="15.75" customHeight="1">
      <c r="A18" s="6">
        <v>4</v>
      </c>
      <c r="B18" s="76">
        <v>15</v>
      </c>
      <c r="C18" s="88">
        <v>14</v>
      </c>
      <c r="D18" s="67" t="s">
        <v>75</v>
      </c>
      <c r="E18" s="30" t="str">
        <f t="shared" si="0"/>
        <v>Милан</v>
      </c>
      <c r="F18" s="30" t="str">
        <f t="shared" si="1"/>
        <v>Бошковић</v>
      </c>
      <c r="G18" s="34" t="s">
        <v>13</v>
      </c>
      <c r="H18" s="31" t="s">
        <v>48</v>
      </c>
      <c r="I18" s="31" t="s">
        <v>76</v>
      </c>
      <c r="J18" s="94">
        <v>51</v>
      </c>
      <c r="K18" s="95">
        <f t="shared" si="2"/>
        <v>87</v>
      </c>
      <c r="L18" s="96">
        <v>13</v>
      </c>
      <c r="M18" s="97">
        <v>0</v>
      </c>
      <c r="N18" s="97">
        <v>0</v>
      </c>
      <c r="O18" s="97">
        <v>6</v>
      </c>
      <c r="P18" s="97">
        <v>4</v>
      </c>
      <c r="Q18" s="94">
        <f t="shared" si="3"/>
        <v>90</v>
      </c>
      <c r="R18" s="95">
        <f t="shared" si="4"/>
        <v>228</v>
      </c>
      <c r="S18" s="98"/>
      <c r="T18" s="14"/>
    </row>
    <row r="19" spans="1:20" ht="15.75" customHeight="1">
      <c r="A19" s="6">
        <v>21</v>
      </c>
      <c r="B19" s="76">
        <v>16</v>
      </c>
      <c r="C19" s="61">
        <v>55</v>
      </c>
      <c r="D19" s="83" t="s">
        <v>115</v>
      </c>
      <c r="E19" s="30" t="str">
        <f t="shared" si="0"/>
        <v>Мина</v>
      </c>
      <c r="F19" s="30" t="str">
        <f t="shared" si="1"/>
        <v> Гајић</v>
      </c>
      <c r="G19" s="31" t="s">
        <v>44</v>
      </c>
      <c r="H19" s="31" t="s">
        <v>45</v>
      </c>
      <c r="I19" s="70" t="s">
        <v>49</v>
      </c>
      <c r="J19" s="94">
        <v>47</v>
      </c>
      <c r="K19" s="95">
        <f t="shared" si="2"/>
        <v>89</v>
      </c>
      <c r="L19" s="96">
        <v>11</v>
      </c>
      <c r="M19" s="97">
        <v>0</v>
      </c>
      <c r="N19" s="97">
        <v>8</v>
      </c>
      <c r="O19" s="97">
        <v>4</v>
      </c>
      <c r="P19" s="97">
        <v>0</v>
      </c>
      <c r="Q19" s="94">
        <f t="shared" si="3"/>
        <v>88</v>
      </c>
      <c r="R19" s="95">
        <f t="shared" si="4"/>
        <v>224</v>
      </c>
      <c r="S19" s="98"/>
      <c r="T19" s="16"/>
    </row>
    <row r="20" spans="1:20" ht="15.75" customHeight="1">
      <c r="A20" s="6">
        <v>24</v>
      </c>
      <c r="B20" s="76">
        <v>17</v>
      </c>
      <c r="C20" s="61">
        <v>43</v>
      </c>
      <c r="D20" s="83" t="s">
        <v>118</v>
      </c>
      <c r="E20" s="30" t="str">
        <f t="shared" si="0"/>
        <v>Анђела</v>
      </c>
      <c r="F20" s="30" t="str">
        <f t="shared" si="1"/>
        <v> Милојевић</v>
      </c>
      <c r="G20" s="31" t="s">
        <v>44</v>
      </c>
      <c r="H20" s="31" t="s">
        <v>45</v>
      </c>
      <c r="I20" s="70" t="s">
        <v>49</v>
      </c>
      <c r="J20" s="94">
        <v>54</v>
      </c>
      <c r="K20" s="95">
        <f t="shared" si="2"/>
        <v>78</v>
      </c>
      <c r="L20" s="96">
        <v>22</v>
      </c>
      <c r="M20" s="97">
        <v>6</v>
      </c>
      <c r="N20" s="97">
        <v>4</v>
      </c>
      <c r="O20" s="97">
        <v>2</v>
      </c>
      <c r="P20" s="97">
        <v>0</v>
      </c>
      <c r="Q20" s="94">
        <f t="shared" si="3"/>
        <v>88</v>
      </c>
      <c r="R20" s="95">
        <f t="shared" si="4"/>
        <v>220</v>
      </c>
      <c r="S20" s="98"/>
      <c r="T20" s="14"/>
    </row>
    <row r="21" spans="1:20" ht="15.75" customHeight="1">
      <c r="A21" s="6">
        <v>30</v>
      </c>
      <c r="B21" s="76">
        <v>18</v>
      </c>
      <c r="C21" s="61">
        <v>36</v>
      </c>
      <c r="D21" s="83" t="s">
        <v>125</v>
      </c>
      <c r="E21" s="30" t="str">
        <f t="shared" si="0"/>
        <v>Страхиња</v>
      </c>
      <c r="F21" s="30" t="str">
        <f t="shared" si="1"/>
        <v>Лукић</v>
      </c>
      <c r="G21" s="31" t="s">
        <v>10</v>
      </c>
      <c r="H21" s="31" t="s">
        <v>10</v>
      </c>
      <c r="I21" s="31" t="s">
        <v>47</v>
      </c>
      <c r="J21" s="94">
        <v>50</v>
      </c>
      <c r="K21" s="95">
        <f t="shared" si="2"/>
        <v>89</v>
      </c>
      <c r="L21" s="96">
        <v>11</v>
      </c>
      <c r="M21" s="97">
        <v>0</v>
      </c>
      <c r="N21" s="97">
        <v>12</v>
      </c>
      <c r="O21" s="97">
        <v>8</v>
      </c>
      <c r="P21" s="97">
        <v>0</v>
      </c>
      <c r="Q21" s="94">
        <f t="shared" si="3"/>
        <v>80</v>
      </c>
      <c r="R21" s="95">
        <f t="shared" si="4"/>
        <v>219</v>
      </c>
      <c r="S21" s="98"/>
      <c r="T21" s="15"/>
    </row>
    <row r="22" spans="1:20" ht="15.75" customHeight="1">
      <c r="A22" s="6">
        <v>6</v>
      </c>
      <c r="B22" s="76">
        <v>19</v>
      </c>
      <c r="C22" s="88">
        <v>62</v>
      </c>
      <c r="D22" s="67" t="s">
        <v>69</v>
      </c>
      <c r="E22" s="30" t="str">
        <f t="shared" si="0"/>
        <v>Наталија</v>
      </c>
      <c r="F22" s="30" t="str">
        <f t="shared" si="1"/>
        <v>Јашаревић</v>
      </c>
      <c r="G22" s="31" t="s">
        <v>8</v>
      </c>
      <c r="H22" s="31" t="s">
        <v>28</v>
      </c>
      <c r="I22" s="31" t="s">
        <v>40</v>
      </c>
      <c r="J22" s="94">
        <v>60</v>
      </c>
      <c r="K22" s="95">
        <f t="shared" si="2"/>
        <v>80</v>
      </c>
      <c r="L22" s="96">
        <v>20</v>
      </c>
      <c r="M22" s="97">
        <v>8</v>
      </c>
      <c r="N22" s="97">
        <v>0</v>
      </c>
      <c r="O22" s="97">
        <v>4</v>
      </c>
      <c r="P22" s="97">
        <v>12</v>
      </c>
      <c r="Q22" s="94">
        <f t="shared" si="3"/>
        <v>76</v>
      </c>
      <c r="R22" s="95">
        <f t="shared" si="4"/>
        <v>216</v>
      </c>
      <c r="S22" s="98"/>
      <c r="T22" s="14"/>
    </row>
    <row r="23" spans="1:20" ht="15.75" customHeight="1">
      <c r="A23" s="6">
        <v>31</v>
      </c>
      <c r="B23" s="76">
        <v>20</v>
      </c>
      <c r="C23" s="61">
        <v>45</v>
      </c>
      <c r="D23" s="83" t="s">
        <v>126</v>
      </c>
      <c r="E23" s="30" t="str">
        <f t="shared" si="0"/>
        <v>Невена</v>
      </c>
      <c r="F23" s="30" t="str">
        <f t="shared" si="1"/>
        <v>Стефановић</v>
      </c>
      <c r="G23" s="31" t="s">
        <v>10</v>
      </c>
      <c r="H23" s="31" t="s">
        <v>10</v>
      </c>
      <c r="I23" s="31" t="s">
        <v>47</v>
      </c>
      <c r="J23" s="94">
        <v>55</v>
      </c>
      <c r="K23" s="95">
        <f t="shared" si="2"/>
        <v>78</v>
      </c>
      <c r="L23" s="96">
        <v>22</v>
      </c>
      <c r="M23" s="97">
        <v>2</v>
      </c>
      <c r="N23" s="97">
        <v>10</v>
      </c>
      <c r="O23" s="97">
        <v>6</v>
      </c>
      <c r="P23" s="97">
        <v>0</v>
      </c>
      <c r="Q23" s="94">
        <f t="shared" si="3"/>
        <v>82</v>
      </c>
      <c r="R23" s="95">
        <f t="shared" si="4"/>
        <v>215</v>
      </c>
      <c r="S23" s="99"/>
      <c r="T23" s="3"/>
    </row>
    <row r="24" spans="1:20" ht="15.75" customHeight="1">
      <c r="A24" s="6">
        <v>15</v>
      </c>
      <c r="B24" s="76">
        <v>21</v>
      </c>
      <c r="C24" s="61">
        <v>38</v>
      </c>
      <c r="D24" s="81" t="s">
        <v>96</v>
      </c>
      <c r="E24" s="30" t="str">
        <f t="shared" si="0"/>
        <v>Филип</v>
      </c>
      <c r="F24" s="30" t="str">
        <f t="shared" si="1"/>
        <v>Стојименовић</v>
      </c>
      <c r="G24" s="31" t="s">
        <v>7</v>
      </c>
      <c r="H24" s="31" t="s">
        <v>41</v>
      </c>
      <c r="I24" s="31" t="s">
        <v>42</v>
      </c>
      <c r="J24" s="95">
        <v>61</v>
      </c>
      <c r="K24" s="95">
        <f t="shared" si="2"/>
        <v>67</v>
      </c>
      <c r="L24" s="96">
        <v>33</v>
      </c>
      <c r="M24" s="97">
        <v>6</v>
      </c>
      <c r="N24" s="97">
        <v>6</v>
      </c>
      <c r="O24" s="97">
        <v>2</v>
      </c>
      <c r="P24" s="97">
        <v>0</v>
      </c>
      <c r="Q24" s="94">
        <f t="shared" si="3"/>
        <v>86</v>
      </c>
      <c r="R24" s="95">
        <f t="shared" si="4"/>
        <v>214</v>
      </c>
      <c r="S24" s="99"/>
      <c r="T24" s="3"/>
    </row>
    <row r="25" spans="1:20" ht="15.75" customHeight="1">
      <c r="A25" s="6">
        <v>13</v>
      </c>
      <c r="B25" s="76">
        <v>22</v>
      </c>
      <c r="C25" s="61">
        <v>65</v>
      </c>
      <c r="D25" s="81" t="s">
        <v>94</v>
      </c>
      <c r="E25" s="30" t="str">
        <f t="shared" si="0"/>
        <v>Вања</v>
      </c>
      <c r="F25" s="30" t="str">
        <f t="shared" si="1"/>
        <v>Тодоровић</v>
      </c>
      <c r="G25" s="31" t="s">
        <v>7</v>
      </c>
      <c r="H25" s="31" t="s">
        <v>41</v>
      </c>
      <c r="I25" s="31" t="s">
        <v>42</v>
      </c>
      <c r="J25" s="95">
        <v>73</v>
      </c>
      <c r="K25" s="95">
        <f t="shared" si="2"/>
        <v>51</v>
      </c>
      <c r="L25" s="96">
        <v>49</v>
      </c>
      <c r="M25" s="97">
        <v>0</v>
      </c>
      <c r="N25" s="97">
        <v>0</v>
      </c>
      <c r="O25" s="97">
        <v>4</v>
      </c>
      <c r="P25" s="97">
        <v>6</v>
      </c>
      <c r="Q25" s="94">
        <f t="shared" si="3"/>
        <v>90</v>
      </c>
      <c r="R25" s="95">
        <f t="shared" si="4"/>
        <v>214</v>
      </c>
      <c r="S25" s="99"/>
      <c r="T25" s="1"/>
    </row>
    <row r="26" spans="1:20" ht="15.75" customHeight="1">
      <c r="A26" s="6">
        <v>3</v>
      </c>
      <c r="B26" s="76">
        <v>23</v>
      </c>
      <c r="C26" s="88">
        <v>23</v>
      </c>
      <c r="D26" s="67" t="s">
        <v>74</v>
      </c>
      <c r="E26" s="30" t="str">
        <f t="shared" si="0"/>
        <v>Данијел</v>
      </c>
      <c r="F26" s="30" t="str">
        <f t="shared" si="1"/>
        <v>Ристић</v>
      </c>
      <c r="G26" s="34" t="s">
        <v>13</v>
      </c>
      <c r="H26" s="31" t="s">
        <v>48</v>
      </c>
      <c r="I26" s="31" t="s">
        <v>76</v>
      </c>
      <c r="J26" s="94">
        <v>48</v>
      </c>
      <c r="K26" s="95">
        <f t="shared" si="2"/>
        <v>69</v>
      </c>
      <c r="L26" s="96">
        <v>31</v>
      </c>
      <c r="M26" s="97">
        <v>0</v>
      </c>
      <c r="N26" s="97">
        <v>4</v>
      </c>
      <c r="O26" s="97">
        <v>0</v>
      </c>
      <c r="P26" s="97">
        <v>0</v>
      </c>
      <c r="Q26" s="94">
        <f t="shared" si="3"/>
        <v>96</v>
      </c>
      <c r="R26" s="95">
        <f t="shared" si="4"/>
        <v>213</v>
      </c>
      <c r="S26" s="99"/>
      <c r="T26" s="1"/>
    </row>
    <row r="27" spans="1:20" ht="15.75" customHeight="1">
      <c r="A27" s="6">
        <v>12</v>
      </c>
      <c r="B27" s="76">
        <v>24</v>
      </c>
      <c r="C27" s="88">
        <v>49</v>
      </c>
      <c r="D27" s="81" t="s">
        <v>88</v>
      </c>
      <c r="E27" s="30" t="str">
        <f t="shared" si="0"/>
        <v>Огњен</v>
      </c>
      <c r="F27" s="30" t="str">
        <f t="shared" si="1"/>
        <v>Глигоријевић</v>
      </c>
      <c r="G27" s="31" t="s">
        <v>12</v>
      </c>
      <c r="H27" s="31" t="s">
        <v>28</v>
      </c>
      <c r="I27" s="33" t="s">
        <v>30</v>
      </c>
      <c r="J27" s="94">
        <v>67</v>
      </c>
      <c r="K27" s="95">
        <f t="shared" si="2"/>
        <v>57</v>
      </c>
      <c r="L27" s="96">
        <v>43</v>
      </c>
      <c r="M27" s="97">
        <v>4</v>
      </c>
      <c r="N27" s="97">
        <v>6</v>
      </c>
      <c r="O27" s="97">
        <v>4</v>
      </c>
      <c r="P27" s="97">
        <v>0</v>
      </c>
      <c r="Q27" s="94">
        <f t="shared" si="3"/>
        <v>86</v>
      </c>
      <c r="R27" s="95">
        <f t="shared" si="4"/>
        <v>210</v>
      </c>
      <c r="S27" s="99"/>
      <c r="T27" s="3"/>
    </row>
    <row r="28" spans="1:20" ht="15.75" customHeight="1">
      <c r="A28" s="6">
        <v>2</v>
      </c>
      <c r="B28" s="76">
        <v>25</v>
      </c>
      <c r="C28" s="88">
        <v>59</v>
      </c>
      <c r="D28" s="67" t="s">
        <v>73</v>
      </c>
      <c r="E28" s="30" t="str">
        <f t="shared" si="0"/>
        <v>Сандра</v>
      </c>
      <c r="F28" s="30" t="str">
        <f t="shared" si="1"/>
        <v>Лукић</v>
      </c>
      <c r="G28" s="34" t="s">
        <v>13</v>
      </c>
      <c r="H28" s="31" t="s">
        <v>48</v>
      </c>
      <c r="I28" s="31" t="s">
        <v>76</v>
      </c>
      <c r="J28" s="94">
        <v>48</v>
      </c>
      <c r="K28" s="95">
        <f t="shared" si="2"/>
        <v>74</v>
      </c>
      <c r="L28" s="96">
        <v>26</v>
      </c>
      <c r="M28" s="97">
        <v>6</v>
      </c>
      <c r="N28" s="97">
        <v>0</v>
      </c>
      <c r="O28" s="97">
        <v>8</v>
      </c>
      <c r="P28" s="97">
        <v>4</v>
      </c>
      <c r="Q28" s="94">
        <f t="shared" si="3"/>
        <v>82</v>
      </c>
      <c r="R28" s="95">
        <f t="shared" si="4"/>
        <v>204</v>
      </c>
      <c r="S28" s="99"/>
      <c r="T28" s="3"/>
    </row>
    <row r="29" spans="1:20" ht="15.75" customHeight="1">
      <c r="A29" s="6">
        <v>10</v>
      </c>
      <c r="B29" s="76">
        <v>26</v>
      </c>
      <c r="C29" s="88">
        <v>58</v>
      </c>
      <c r="D29" s="81" t="s">
        <v>142</v>
      </c>
      <c r="E29" s="30" t="str">
        <f t="shared" si="0"/>
        <v>Маша</v>
      </c>
      <c r="F29" s="30" t="str">
        <f t="shared" si="1"/>
        <v>Дуњић</v>
      </c>
      <c r="G29" s="31" t="s">
        <v>12</v>
      </c>
      <c r="H29" s="31" t="s">
        <v>28</v>
      </c>
      <c r="I29" s="33" t="s">
        <v>30</v>
      </c>
      <c r="J29" s="94">
        <v>56</v>
      </c>
      <c r="K29" s="95">
        <f t="shared" si="2"/>
        <v>61</v>
      </c>
      <c r="L29" s="96">
        <v>39</v>
      </c>
      <c r="M29" s="97">
        <v>2</v>
      </c>
      <c r="N29" s="97">
        <v>6</v>
      </c>
      <c r="O29" s="97">
        <v>6</v>
      </c>
      <c r="P29" s="97">
        <v>4</v>
      </c>
      <c r="Q29" s="94">
        <f t="shared" si="3"/>
        <v>82</v>
      </c>
      <c r="R29" s="95">
        <f t="shared" si="4"/>
        <v>199</v>
      </c>
      <c r="S29" s="99"/>
      <c r="T29" s="1"/>
    </row>
    <row r="30" spans="1:20" ht="15.75" customHeight="1">
      <c r="A30" s="6">
        <v>29</v>
      </c>
      <c r="B30" s="76">
        <v>27</v>
      </c>
      <c r="C30" s="61">
        <v>63</v>
      </c>
      <c r="D30" s="83" t="s">
        <v>124</v>
      </c>
      <c r="E30" s="30" t="str">
        <f t="shared" si="0"/>
        <v>Милан</v>
      </c>
      <c r="F30" s="30" t="str">
        <f t="shared" si="1"/>
        <v>Милосављевић</v>
      </c>
      <c r="G30" s="31" t="s">
        <v>10</v>
      </c>
      <c r="H30" s="31" t="s">
        <v>10</v>
      </c>
      <c r="I30" s="31" t="s">
        <v>47</v>
      </c>
      <c r="J30" s="94">
        <v>44</v>
      </c>
      <c r="K30" s="95">
        <f t="shared" si="2"/>
        <v>71</v>
      </c>
      <c r="L30" s="96">
        <v>29</v>
      </c>
      <c r="M30" s="97">
        <v>4</v>
      </c>
      <c r="N30" s="97">
        <v>0</v>
      </c>
      <c r="O30" s="97">
        <v>4</v>
      </c>
      <c r="P30" s="97">
        <v>12</v>
      </c>
      <c r="Q30" s="94">
        <f t="shared" si="3"/>
        <v>80</v>
      </c>
      <c r="R30" s="95">
        <f t="shared" si="4"/>
        <v>195</v>
      </c>
      <c r="S30" s="99"/>
      <c r="T30" s="1"/>
    </row>
    <row r="31" spans="1:20" ht="15.75" customHeight="1">
      <c r="A31" s="6">
        <v>20</v>
      </c>
      <c r="B31" s="76">
        <v>28</v>
      </c>
      <c r="C31" s="61">
        <v>21</v>
      </c>
      <c r="D31" s="81" t="s">
        <v>104</v>
      </c>
      <c r="E31" s="30" t="str">
        <f t="shared" si="0"/>
        <v>Михајло</v>
      </c>
      <c r="F31" s="30" t="str">
        <f t="shared" si="1"/>
        <v>Филиповић</v>
      </c>
      <c r="G31" s="31" t="s">
        <v>9</v>
      </c>
      <c r="H31" s="31" t="s">
        <v>43</v>
      </c>
      <c r="I31" s="70" t="s">
        <v>55</v>
      </c>
      <c r="J31" s="95">
        <v>69</v>
      </c>
      <c r="K31" s="95">
        <f t="shared" si="2"/>
        <v>46</v>
      </c>
      <c r="L31" s="96">
        <v>54</v>
      </c>
      <c r="M31" s="97">
        <v>6</v>
      </c>
      <c r="N31" s="97">
        <v>12</v>
      </c>
      <c r="O31" s="97">
        <v>6</v>
      </c>
      <c r="P31" s="97">
        <v>2</v>
      </c>
      <c r="Q31" s="94">
        <f t="shared" si="3"/>
        <v>74</v>
      </c>
      <c r="R31" s="95">
        <f t="shared" si="4"/>
        <v>189</v>
      </c>
      <c r="S31" s="99"/>
      <c r="T31" s="3"/>
    </row>
    <row r="32" spans="1:20" ht="15.75" customHeight="1">
      <c r="A32" s="6">
        <v>18</v>
      </c>
      <c r="B32" s="76">
        <v>29</v>
      </c>
      <c r="C32" s="61">
        <v>57</v>
      </c>
      <c r="D32" s="81" t="s">
        <v>102</v>
      </c>
      <c r="E32" s="30" t="str">
        <f t="shared" si="0"/>
        <v>Ивона</v>
      </c>
      <c r="F32" s="30" t="str">
        <f t="shared" si="1"/>
        <v>Костић</v>
      </c>
      <c r="G32" s="31" t="s">
        <v>9</v>
      </c>
      <c r="H32" s="31" t="s">
        <v>43</v>
      </c>
      <c r="I32" s="70" t="s">
        <v>55</v>
      </c>
      <c r="J32" s="95">
        <v>34</v>
      </c>
      <c r="K32" s="95">
        <f t="shared" si="2"/>
        <v>68</v>
      </c>
      <c r="L32" s="96">
        <v>32</v>
      </c>
      <c r="M32" s="97">
        <v>0</v>
      </c>
      <c r="N32" s="97">
        <v>12</v>
      </c>
      <c r="O32" s="97">
        <v>8</v>
      </c>
      <c r="P32" s="97">
        <v>0</v>
      </c>
      <c r="Q32" s="94">
        <f t="shared" si="3"/>
        <v>80</v>
      </c>
      <c r="R32" s="95">
        <f t="shared" si="4"/>
        <v>182</v>
      </c>
      <c r="S32" s="99"/>
      <c r="T32" s="3"/>
    </row>
    <row r="33" spans="1:20" ht="15.75" customHeight="1">
      <c r="A33" s="6">
        <v>32</v>
      </c>
      <c r="B33" s="76">
        <v>30</v>
      </c>
      <c r="C33" s="61">
        <v>54</v>
      </c>
      <c r="D33" s="83" t="s">
        <v>127</v>
      </c>
      <c r="E33" s="30" t="str">
        <f t="shared" si="0"/>
        <v>Дарија</v>
      </c>
      <c r="F33" s="30" t="str">
        <f t="shared" si="1"/>
        <v>Давидовић</v>
      </c>
      <c r="G33" s="31" t="s">
        <v>10</v>
      </c>
      <c r="H33" s="31" t="s">
        <v>10</v>
      </c>
      <c r="I33" s="31" t="s">
        <v>47</v>
      </c>
      <c r="J33" s="94">
        <v>53</v>
      </c>
      <c r="K33" s="95">
        <f t="shared" si="2"/>
        <v>35</v>
      </c>
      <c r="L33" s="96">
        <v>65</v>
      </c>
      <c r="M33" s="97">
        <v>0</v>
      </c>
      <c r="N33" s="97">
        <v>8</v>
      </c>
      <c r="O33" s="97">
        <v>2</v>
      </c>
      <c r="P33" s="97">
        <v>0</v>
      </c>
      <c r="Q33" s="94">
        <f t="shared" si="3"/>
        <v>90</v>
      </c>
      <c r="R33" s="95">
        <f t="shared" si="4"/>
        <v>178</v>
      </c>
      <c r="S33" s="99"/>
      <c r="T33" s="3"/>
    </row>
    <row r="34" spans="1:20" ht="15.75" customHeight="1">
      <c r="A34" s="6">
        <v>1</v>
      </c>
      <c r="B34" s="76">
        <v>31</v>
      </c>
      <c r="C34" s="88">
        <v>68</v>
      </c>
      <c r="D34" s="67" t="s">
        <v>72</v>
      </c>
      <c r="E34" s="30" t="str">
        <f t="shared" si="0"/>
        <v>Тамара</v>
      </c>
      <c r="F34" s="30" t="str">
        <f t="shared" si="1"/>
        <v>Смиљковић</v>
      </c>
      <c r="G34" s="34" t="s">
        <v>13</v>
      </c>
      <c r="H34" s="31" t="s">
        <v>48</v>
      </c>
      <c r="I34" s="31" t="s">
        <v>76</v>
      </c>
      <c r="J34" s="94">
        <v>50</v>
      </c>
      <c r="K34" s="95">
        <f t="shared" si="2"/>
        <v>0</v>
      </c>
      <c r="L34" s="96">
        <v>100</v>
      </c>
      <c r="M34" s="97">
        <v>100</v>
      </c>
      <c r="N34" s="97"/>
      <c r="O34" s="97"/>
      <c r="P34" s="97"/>
      <c r="Q34" s="94">
        <f t="shared" si="3"/>
        <v>0</v>
      </c>
      <c r="R34" s="95">
        <f t="shared" si="4"/>
        <v>50</v>
      </c>
      <c r="S34" s="99"/>
      <c r="T34" s="3"/>
    </row>
    <row r="36" spans="5:21" ht="12.75" customHeight="1">
      <c r="E36" s="91"/>
      <c r="F36" s="92"/>
      <c r="K36" s="137" t="s">
        <v>66</v>
      </c>
      <c r="L36" s="137"/>
      <c r="M36" s="137"/>
      <c r="N36" s="137"/>
      <c r="O36" s="137"/>
      <c r="P36" s="137"/>
      <c r="Q36" s="137"/>
      <c r="R36" s="137"/>
      <c r="S36" s="137"/>
      <c r="T36" s="137"/>
      <c r="U36" s="12"/>
    </row>
    <row r="37" spans="2:21" ht="15">
      <c r="B37" s="133"/>
      <c r="C37" s="133"/>
      <c r="D37" s="133"/>
      <c r="E37" s="134"/>
      <c r="F37" s="134"/>
      <c r="G37" s="133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2"/>
    </row>
  </sheetData>
  <sheetProtection/>
  <autoFilter ref="A3:R34">
    <sortState ref="A4:R37">
      <sortCondition descending="1" sortBy="value" ref="R4:R37"/>
    </sortState>
  </autoFilter>
  <mergeCells count="3">
    <mergeCell ref="A1:T1"/>
    <mergeCell ref="X2:Y2"/>
    <mergeCell ref="K36:T37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W12" sqref="W12"/>
    </sheetView>
  </sheetViews>
  <sheetFormatPr defaultColWidth="9.140625" defaultRowHeight="12.75"/>
  <cols>
    <col min="1" max="1" width="4.28125" style="0" hidden="1" customWidth="1"/>
    <col min="2" max="2" width="4.28125" style="0" customWidth="1"/>
    <col min="3" max="3" width="7.57421875" style="0" customWidth="1"/>
    <col min="4" max="4" width="17.7109375" style="22" hidden="1" customWidth="1"/>
    <col min="5" max="5" width="15.7109375" style="0" customWidth="1"/>
    <col min="6" max="6" width="20.28125" style="0" customWidth="1"/>
    <col min="7" max="7" width="16.8515625" style="9" customWidth="1"/>
    <col min="8" max="8" width="16.28125" style="9" customWidth="1"/>
    <col min="9" max="9" width="19.28125" style="9" customWidth="1"/>
    <col min="10" max="11" width="5.57421875" style="0" customWidth="1"/>
    <col min="12" max="16" width="5.57421875" style="0" hidden="1" customWidth="1"/>
    <col min="17" max="17" width="5.57421875" style="0" customWidth="1"/>
    <col min="18" max="18" width="6.7109375" style="0" customWidth="1"/>
    <col min="19" max="19" width="7.140625" style="0" customWidth="1"/>
    <col min="20" max="20" width="9.8515625" style="0" customWidth="1"/>
    <col min="22" max="22" width="6.8515625" style="0" customWidth="1"/>
    <col min="23" max="23" width="5.28125" style="0" customWidth="1"/>
    <col min="24" max="24" width="15.7109375" style="0" customWidth="1"/>
    <col min="25" max="25" width="17.7109375" style="0" customWidth="1"/>
    <col min="26" max="26" width="15.421875" style="0" customWidth="1"/>
  </cols>
  <sheetData>
    <row r="1" spans="1:20" ht="24" customHeight="1">
      <c r="A1" s="135" t="s">
        <v>92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5" ht="18">
      <c r="A2" s="17"/>
      <c r="B2" s="17"/>
      <c r="C2" s="17" t="s">
        <v>15</v>
      </c>
      <c r="D2" s="20"/>
      <c r="X2" s="136"/>
      <c r="Y2" s="136"/>
    </row>
    <row r="3" spans="1:34" s="5" customFormat="1" ht="15">
      <c r="A3" s="6"/>
      <c r="B3" s="6" t="s">
        <v>53</v>
      </c>
      <c r="C3" s="6" t="s">
        <v>52</v>
      </c>
      <c r="D3" s="21" t="s">
        <v>31</v>
      </c>
      <c r="E3" s="6" t="s">
        <v>24</v>
      </c>
      <c r="F3" s="6" t="s">
        <v>25</v>
      </c>
      <c r="G3" s="10" t="s">
        <v>27</v>
      </c>
      <c r="H3" s="10" t="s">
        <v>39</v>
      </c>
      <c r="I3" s="10" t="s">
        <v>23</v>
      </c>
      <c r="J3" s="6" t="s">
        <v>2</v>
      </c>
      <c r="K3" s="6" t="s">
        <v>3</v>
      </c>
      <c r="L3" s="18" t="s">
        <v>26</v>
      </c>
      <c r="M3" s="93" t="s">
        <v>61</v>
      </c>
      <c r="N3" s="93" t="s">
        <v>62</v>
      </c>
      <c r="O3" s="93" t="s">
        <v>63</v>
      </c>
      <c r="P3" s="93" t="s">
        <v>64</v>
      </c>
      <c r="Q3" s="6" t="s">
        <v>4</v>
      </c>
      <c r="R3" s="6" t="s">
        <v>18</v>
      </c>
      <c r="S3" s="6" t="s">
        <v>5</v>
      </c>
      <c r="T3" s="7" t="s">
        <v>6</v>
      </c>
      <c r="U3" s="3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172" customFormat="1" ht="15" customHeight="1">
      <c r="A4" s="170">
        <v>63</v>
      </c>
      <c r="B4" s="113">
        <v>1</v>
      </c>
      <c r="C4" s="119">
        <v>69</v>
      </c>
      <c r="D4" s="115" t="s">
        <v>137</v>
      </c>
      <c r="E4" s="132" t="str">
        <f aca="true" t="shared" si="0" ref="E4:E38">LEFT(D4,FIND(" ",D4)-1)</f>
        <v>Ема</v>
      </c>
      <c r="F4" s="132" t="str">
        <f aca="true" t="shared" si="1" ref="F4:F38">MID(D4,LEN(E4)+2,100)</f>
        <v>Раденковић</v>
      </c>
      <c r="G4" s="117" t="s">
        <v>11</v>
      </c>
      <c r="H4" s="117" t="s">
        <v>46</v>
      </c>
      <c r="I4" s="117" t="s">
        <v>29</v>
      </c>
      <c r="J4" s="118">
        <v>92</v>
      </c>
      <c r="K4" s="118">
        <f aca="true" t="shared" si="2" ref="K4:K38">100-L4</f>
        <v>96</v>
      </c>
      <c r="L4" s="118">
        <v>4</v>
      </c>
      <c r="M4" s="118">
        <v>0</v>
      </c>
      <c r="N4" s="118">
        <v>0</v>
      </c>
      <c r="O4" s="118">
        <v>0</v>
      </c>
      <c r="P4" s="118">
        <v>6</v>
      </c>
      <c r="Q4" s="118">
        <f aca="true" t="shared" si="3" ref="Q4:Q38">100-SUM(M4:P4)</f>
        <v>94</v>
      </c>
      <c r="R4" s="118">
        <f aca="true" t="shared" si="4" ref="R4:R38">J4+K4+Q4</f>
        <v>282</v>
      </c>
      <c r="S4" s="114" t="s">
        <v>143</v>
      </c>
      <c r="T4" s="120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</row>
    <row r="5" spans="1:34" s="5" customFormat="1" ht="15" customHeight="1">
      <c r="A5" s="6">
        <v>61</v>
      </c>
      <c r="B5" s="123">
        <v>2</v>
      </c>
      <c r="C5" s="128">
        <v>6</v>
      </c>
      <c r="D5" s="125" t="s">
        <v>58</v>
      </c>
      <c r="E5" s="169" t="str">
        <f t="shared" si="0"/>
        <v>Теодор</v>
      </c>
      <c r="F5" s="169" t="str">
        <f t="shared" si="1"/>
        <v>Станковић</v>
      </c>
      <c r="G5" s="127" t="s">
        <v>11</v>
      </c>
      <c r="H5" s="127" t="s">
        <v>46</v>
      </c>
      <c r="I5" s="127" t="s">
        <v>29</v>
      </c>
      <c r="J5" s="96">
        <v>81</v>
      </c>
      <c r="K5" s="96">
        <f t="shared" si="2"/>
        <v>100</v>
      </c>
      <c r="L5" s="96">
        <v>0</v>
      </c>
      <c r="M5" s="96">
        <v>0</v>
      </c>
      <c r="N5" s="96">
        <v>0</v>
      </c>
      <c r="O5" s="96">
        <v>0</v>
      </c>
      <c r="P5" s="96">
        <v>2</v>
      </c>
      <c r="Q5" s="96">
        <f t="shared" si="3"/>
        <v>98</v>
      </c>
      <c r="R5" s="96">
        <f t="shared" si="4"/>
        <v>279</v>
      </c>
      <c r="S5" s="124" t="s">
        <v>143</v>
      </c>
      <c r="T5" s="129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5" customFormat="1" ht="15" customHeight="1">
      <c r="A6" s="6">
        <v>43</v>
      </c>
      <c r="B6" s="123">
        <v>3</v>
      </c>
      <c r="C6" s="128">
        <v>13</v>
      </c>
      <c r="D6" s="130" t="s">
        <v>90</v>
      </c>
      <c r="E6" s="169" t="str">
        <f t="shared" si="0"/>
        <v>Никола</v>
      </c>
      <c r="F6" s="169" t="str">
        <f t="shared" si="1"/>
        <v>Рилак</v>
      </c>
      <c r="G6" s="127" t="s">
        <v>12</v>
      </c>
      <c r="H6" s="127" t="s">
        <v>28</v>
      </c>
      <c r="I6" s="131" t="s">
        <v>30</v>
      </c>
      <c r="J6" s="96">
        <v>83</v>
      </c>
      <c r="K6" s="96">
        <f t="shared" si="2"/>
        <v>96</v>
      </c>
      <c r="L6" s="96">
        <v>4</v>
      </c>
      <c r="M6" s="96">
        <v>0</v>
      </c>
      <c r="N6" s="96">
        <v>0</v>
      </c>
      <c r="O6" s="96">
        <v>0</v>
      </c>
      <c r="P6" s="96">
        <v>0</v>
      </c>
      <c r="Q6" s="96">
        <f t="shared" si="3"/>
        <v>100</v>
      </c>
      <c r="R6" s="96">
        <f t="shared" si="4"/>
        <v>279</v>
      </c>
      <c r="S6" s="124" t="s">
        <v>143</v>
      </c>
      <c r="T6" s="129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172" customFormat="1" ht="15" customHeight="1">
      <c r="A7" s="170">
        <v>42</v>
      </c>
      <c r="B7" s="113">
        <v>4</v>
      </c>
      <c r="C7" s="119">
        <v>40</v>
      </c>
      <c r="D7" s="121" t="s">
        <v>89</v>
      </c>
      <c r="E7" s="132" t="str">
        <f t="shared" si="0"/>
        <v>Милица</v>
      </c>
      <c r="F7" s="132" t="str">
        <f t="shared" si="1"/>
        <v>Лацић</v>
      </c>
      <c r="G7" s="117" t="s">
        <v>12</v>
      </c>
      <c r="H7" s="117" t="s">
        <v>28</v>
      </c>
      <c r="I7" s="122" t="s">
        <v>30</v>
      </c>
      <c r="J7" s="118">
        <v>88</v>
      </c>
      <c r="K7" s="118">
        <f t="shared" si="2"/>
        <v>97</v>
      </c>
      <c r="L7" s="118">
        <v>3</v>
      </c>
      <c r="M7" s="118">
        <v>0</v>
      </c>
      <c r="N7" s="118">
        <v>8</v>
      </c>
      <c r="O7" s="118">
        <v>0</v>
      </c>
      <c r="P7" s="118">
        <v>0</v>
      </c>
      <c r="Q7" s="118">
        <f t="shared" si="3"/>
        <v>92</v>
      </c>
      <c r="R7" s="118">
        <f t="shared" si="4"/>
        <v>277</v>
      </c>
      <c r="S7" s="114" t="s">
        <v>144</v>
      </c>
      <c r="T7" s="120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</row>
    <row r="8" spans="1:34" s="5" customFormat="1" ht="15" customHeight="1">
      <c r="A8" s="6">
        <v>39</v>
      </c>
      <c r="B8" s="123">
        <v>5</v>
      </c>
      <c r="C8" s="128">
        <v>8</v>
      </c>
      <c r="D8" s="130" t="s">
        <v>83</v>
      </c>
      <c r="E8" s="169" t="str">
        <f t="shared" si="0"/>
        <v>Алекса</v>
      </c>
      <c r="F8" s="169" t="str">
        <f t="shared" si="1"/>
        <v>Миљковић</v>
      </c>
      <c r="G8" s="127" t="s">
        <v>8</v>
      </c>
      <c r="H8" s="127" t="s">
        <v>28</v>
      </c>
      <c r="I8" s="127" t="s">
        <v>40</v>
      </c>
      <c r="J8" s="96">
        <v>76</v>
      </c>
      <c r="K8" s="96">
        <f t="shared" si="2"/>
        <v>100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f t="shared" si="3"/>
        <v>100</v>
      </c>
      <c r="R8" s="96">
        <f t="shared" si="4"/>
        <v>276</v>
      </c>
      <c r="S8" s="124" t="s">
        <v>145</v>
      </c>
      <c r="T8" s="129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s="5" customFormat="1" ht="15" customHeight="1">
      <c r="A9" s="6">
        <v>62</v>
      </c>
      <c r="B9" s="123">
        <v>6</v>
      </c>
      <c r="C9" s="128">
        <v>42</v>
      </c>
      <c r="D9" s="125" t="s">
        <v>59</v>
      </c>
      <c r="E9" s="169" t="str">
        <f t="shared" si="0"/>
        <v>Марко</v>
      </c>
      <c r="F9" s="169" t="str">
        <f t="shared" si="1"/>
        <v>Филиповић</v>
      </c>
      <c r="G9" s="127" t="s">
        <v>11</v>
      </c>
      <c r="H9" s="127" t="s">
        <v>46</v>
      </c>
      <c r="I9" s="127" t="s">
        <v>29</v>
      </c>
      <c r="J9" s="96">
        <v>81</v>
      </c>
      <c r="K9" s="96">
        <f t="shared" si="2"/>
        <v>97</v>
      </c>
      <c r="L9" s="96">
        <v>3</v>
      </c>
      <c r="M9" s="96">
        <v>0</v>
      </c>
      <c r="N9" s="96">
        <v>2</v>
      </c>
      <c r="O9" s="96">
        <v>0</v>
      </c>
      <c r="P9" s="96">
        <v>0</v>
      </c>
      <c r="Q9" s="96">
        <f t="shared" si="3"/>
        <v>98</v>
      </c>
      <c r="R9" s="96">
        <f t="shared" si="4"/>
        <v>276</v>
      </c>
      <c r="S9" s="124" t="s">
        <v>145</v>
      </c>
      <c r="T9" s="12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5" customFormat="1" ht="15" customHeight="1">
      <c r="A10" s="6">
        <v>52</v>
      </c>
      <c r="B10" s="76">
        <v>7</v>
      </c>
      <c r="C10" s="69">
        <v>20</v>
      </c>
      <c r="D10" s="83" t="s">
        <v>140</v>
      </c>
      <c r="E10" s="2" t="str">
        <f t="shared" si="0"/>
        <v>Ђорђе</v>
      </c>
      <c r="F10" s="2" t="str">
        <f t="shared" si="1"/>
        <v>Ратковић</v>
      </c>
      <c r="G10" s="31" t="s">
        <v>7</v>
      </c>
      <c r="H10" s="31" t="s">
        <v>41</v>
      </c>
      <c r="I10" s="31" t="s">
        <v>42</v>
      </c>
      <c r="J10" s="95">
        <v>82</v>
      </c>
      <c r="K10" s="95">
        <f t="shared" si="2"/>
        <v>93</v>
      </c>
      <c r="L10" s="96">
        <v>7</v>
      </c>
      <c r="M10" s="97">
        <v>0</v>
      </c>
      <c r="N10" s="97">
        <v>0</v>
      </c>
      <c r="O10" s="97">
        <v>0</v>
      </c>
      <c r="P10" s="97">
        <v>2</v>
      </c>
      <c r="Q10" s="94">
        <f t="shared" si="3"/>
        <v>98</v>
      </c>
      <c r="R10" s="95">
        <f t="shared" si="4"/>
        <v>273</v>
      </c>
      <c r="S10" s="88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s="5" customFormat="1" ht="15" customHeight="1">
      <c r="A11" s="6">
        <v>44</v>
      </c>
      <c r="B11" s="76">
        <v>8</v>
      </c>
      <c r="C11" s="89">
        <v>31</v>
      </c>
      <c r="D11" s="81" t="s">
        <v>91</v>
      </c>
      <c r="E11" s="2" t="str">
        <f t="shared" si="0"/>
        <v>Војин</v>
      </c>
      <c r="F11" s="2" t="str">
        <f t="shared" si="1"/>
        <v>Вукелић</v>
      </c>
      <c r="G11" s="31" t="s">
        <v>12</v>
      </c>
      <c r="H11" s="31" t="s">
        <v>28</v>
      </c>
      <c r="I11" s="33" t="s">
        <v>30</v>
      </c>
      <c r="J11" s="94">
        <v>79</v>
      </c>
      <c r="K11" s="95">
        <f t="shared" si="2"/>
        <v>95</v>
      </c>
      <c r="L11" s="96">
        <v>5</v>
      </c>
      <c r="M11" s="97">
        <v>0</v>
      </c>
      <c r="N11" s="97">
        <v>0</v>
      </c>
      <c r="O11" s="97">
        <v>4</v>
      </c>
      <c r="P11" s="97">
        <v>0</v>
      </c>
      <c r="Q11" s="94">
        <f t="shared" si="3"/>
        <v>96</v>
      </c>
      <c r="R11" s="95">
        <f t="shared" si="4"/>
        <v>270</v>
      </c>
      <c r="S11" s="88"/>
      <c r="T11" s="7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s="172" customFormat="1" ht="15" customHeight="1">
      <c r="A12" s="170">
        <v>49</v>
      </c>
      <c r="B12" s="168">
        <v>9</v>
      </c>
      <c r="C12" s="119">
        <v>11</v>
      </c>
      <c r="D12" s="115" t="s">
        <v>98</v>
      </c>
      <c r="E12" s="132" t="str">
        <f t="shared" si="0"/>
        <v>Милица</v>
      </c>
      <c r="F12" s="132" t="str">
        <f t="shared" si="1"/>
        <v>Миловановић</v>
      </c>
      <c r="G12" s="117" t="s">
        <v>7</v>
      </c>
      <c r="H12" s="117" t="s">
        <v>41</v>
      </c>
      <c r="I12" s="117" t="s">
        <v>42</v>
      </c>
      <c r="J12" s="118">
        <v>86</v>
      </c>
      <c r="K12" s="118">
        <f t="shared" si="2"/>
        <v>82</v>
      </c>
      <c r="L12" s="118">
        <v>18</v>
      </c>
      <c r="M12" s="118">
        <v>0</v>
      </c>
      <c r="N12" s="118">
        <v>0</v>
      </c>
      <c r="O12" s="118">
        <v>0</v>
      </c>
      <c r="P12" s="118">
        <v>0</v>
      </c>
      <c r="Q12" s="118">
        <f t="shared" si="3"/>
        <v>100</v>
      </c>
      <c r="R12" s="118">
        <f t="shared" si="4"/>
        <v>268</v>
      </c>
      <c r="S12" s="114" t="s">
        <v>145</v>
      </c>
      <c r="T12" s="120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</row>
    <row r="13" spans="1:34" s="5" customFormat="1" ht="15" customHeight="1">
      <c r="A13" s="6">
        <v>41</v>
      </c>
      <c r="B13" s="76">
        <v>10</v>
      </c>
      <c r="C13" s="89">
        <v>67</v>
      </c>
      <c r="D13" s="81" t="s">
        <v>65</v>
      </c>
      <c r="E13" s="2" t="str">
        <f t="shared" si="0"/>
        <v>Нина</v>
      </c>
      <c r="F13" s="2" t="str">
        <f t="shared" si="1"/>
        <v>Мићић</v>
      </c>
      <c r="G13" s="31" t="s">
        <v>12</v>
      </c>
      <c r="H13" s="31" t="s">
        <v>28</v>
      </c>
      <c r="I13" s="33" t="s">
        <v>30</v>
      </c>
      <c r="J13" s="94">
        <v>79</v>
      </c>
      <c r="K13" s="95">
        <f t="shared" si="2"/>
        <v>88</v>
      </c>
      <c r="L13" s="96">
        <v>12</v>
      </c>
      <c r="M13" s="97">
        <v>0</v>
      </c>
      <c r="N13" s="97">
        <v>0</v>
      </c>
      <c r="O13" s="97">
        <v>0</v>
      </c>
      <c r="P13" s="97">
        <v>0</v>
      </c>
      <c r="Q13" s="94">
        <f t="shared" si="3"/>
        <v>100</v>
      </c>
      <c r="R13" s="95">
        <f t="shared" si="4"/>
        <v>267</v>
      </c>
      <c r="S13" s="100"/>
      <c r="T13" s="7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s="5" customFormat="1" ht="15" customHeight="1">
      <c r="A14" s="6">
        <v>35</v>
      </c>
      <c r="B14" s="76">
        <v>11</v>
      </c>
      <c r="C14" s="89">
        <v>5</v>
      </c>
      <c r="D14" s="81" t="s">
        <v>60</v>
      </c>
      <c r="E14" s="2" t="str">
        <f t="shared" si="0"/>
        <v>Никола</v>
      </c>
      <c r="F14" s="2" t="str">
        <f t="shared" si="1"/>
        <v>Ђорђевић</v>
      </c>
      <c r="G14" s="34" t="s">
        <v>13</v>
      </c>
      <c r="H14" s="34" t="s">
        <v>48</v>
      </c>
      <c r="I14" s="35" t="s">
        <v>76</v>
      </c>
      <c r="J14" s="94">
        <v>74</v>
      </c>
      <c r="K14" s="95">
        <f t="shared" si="2"/>
        <v>93</v>
      </c>
      <c r="L14" s="96">
        <v>7</v>
      </c>
      <c r="M14" s="97">
        <v>0</v>
      </c>
      <c r="N14" s="97">
        <v>0</v>
      </c>
      <c r="O14" s="97">
        <v>2</v>
      </c>
      <c r="P14" s="97">
        <v>4</v>
      </c>
      <c r="Q14" s="94">
        <f t="shared" si="3"/>
        <v>94</v>
      </c>
      <c r="R14" s="95">
        <f t="shared" si="4"/>
        <v>261</v>
      </c>
      <c r="S14" s="100"/>
      <c r="T14" s="7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s="5" customFormat="1" ht="15" customHeight="1">
      <c r="A15" s="6">
        <v>64</v>
      </c>
      <c r="B15" s="76">
        <v>12</v>
      </c>
      <c r="C15" s="69">
        <v>33</v>
      </c>
      <c r="D15" s="83" t="s">
        <v>138</v>
      </c>
      <c r="E15" s="2" t="str">
        <f t="shared" si="0"/>
        <v>Анастасија</v>
      </c>
      <c r="F15" s="2" t="str">
        <f t="shared" si="1"/>
        <v>Ђуровић</v>
      </c>
      <c r="G15" s="31" t="s">
        <v>11</v>
      </c>
      <c r="H15" s="31" t="s">
        <v>46</v>
      </c>
      <c r="I15" s="31" t="s">
        <v>29</v>
      </c>
      <c r="J15" s="94">
        <v>73</v>
      </c>
      <c r="K15" s="95">
        <f t="shared" si="2"/>
        <v>90</v>
      </c>
      <c r="L15" s="96">
        <v>10</v>
      </c>
      <c r="M15" s="97">
        <v>0</v>
      </c>
      <c r="N15" s="97">
        <v>6</v>
      </c>
      <c r="O15" s="97">
        <v>0</v>
      </c>
      <c r="P15" s="97">
        <v>0</v>
      </c>
      <c r="Q15" s="94">
        <f t="shared" si="3"/>
        <v>94</v>
      </c>
      <c r="R15" s="95">
        <f t="shared" si="4"/>
        <v>257</v>
      </c>
      <c r="S15" s="100"/>
      <c r="T15" s="7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s="5" customFormat="1" ht="15" customHeight="1">
      <c r="A16" s="6">
        <v>51</v>
      </c>
      <c r="B16" s="76">
        <v>13</v>
      </c>
      <c r="C16" s="89">
        <v>2</v>
      </c>
      <c r="D16" s="83" t="s">
        <v>54</v>
      </c>
      <c r="E16" s="2" t="str">
        <f t="shared" si="0"/>
        <v>Вук</v>
      </c>
      <c r="F16" s="2" t="str">
        <f t="shared" si="1"/>
        <v>Петровић</v>
      </c>
      <c r="G16" s="31" t="s">
        <v>7</v>
      </c>
      <c r="H16" s="31" t="s">
        <v>41</v>
      </c>
      <c r="I16" s="31" t="s">
        <v>42</v>
      </c>
      <c r="J16" s="94">
        <v>87</v>
      </c>
      <c r="K16" s="95">
        <f t="shared" si="2"/>
        <v>71</v>
      </c>
      <c r="L16" s="96">
        <v>29</v>
      </c>
      <c r="M16" s="97">
        <v>0</v>
      </c>
      <c r="N16" s="97">
        <v>2</v>
      </c>
      <c r="O16" s="97">
        <v>0</v>
      </c>
      <c r="P16" s="97">
        <v>0</v>
      </c>
      <c r="Q16" s="94">
        <f t="shared" si="3"/>
        <v>98</v>
      </c>
      <c r="R16" s="95">
        <f t="shared" si="4"/>
        <v>256</v>
      </c>
      <c r="S16" s="100"/>
      <c r="T16" s="7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s="5" customFormat="1" ht="15" customHeight="1">
      <c r="A17" s="6">
        <v>67</v>
      </c>
      <c r="B17" s="76">
        <v>14</v>
      </c>
      <c r="C17" s="69">
        <v>9</v>
      </c>
      <c r="D17" s="83" t="s">
        <v>130</v>
      </c>
      <c r="E17" s="2" t="str">
        <f t="shared" si="0"/>
        <v>Младен</v>
      </c>
      <c r="F17" s="2" t="str">
        <f t="shared" si="1"/>
        <v>Симоновић</v>
      </c>
      <c r="G17" s="31" t="s">
        <v>10</v>
      </c>
      <c r="H17" s="31" t="s">
        <v>10</v>
      </c>
      <c r="I17" s="31" t="s">
        <v>47</v>
      </c>
      <c r="J17" s="94">
        <v>68</v>
      </c>
      <c r="K17" s="95">
        <f t="shared" si="2"/>
        <v>93</v>
      </c>
      <c r="L17" s="96">
        <v>7</v>
      </c>
      <c r="M17" s="97">
        <v>0</v>
      </c>
      <c r="N17" s="97">
        <v>6</v>
      </c>
      <c r="O17" s="97">
        <v>0</v>
      </c>
      <c r="P17" s="97">
        <v>2</v>
      </c>
      <c r="Q17" s="94">
        <f t="shared" si="3"/>
        <v>92</v>
      </c>
      <c r="R17" s="95">
        <f t="shared" si="4"/>
        <v>253</v>
      </c>
      <c r="S17" s="100"/>
      <c r="T17" s="7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s="5" customFormat="1" ht="15" customHeight="1">
      <c r="A18" s="6">
        <v>46</v>
      </c>
      <c r="B18" s="76">
        <v>15</v>
      </c>
      <c r="C18" s="89">
        <v>7</v>
      </c>
      <c r="D18" s="81" t="s">
        <v>112</v>
      </c>
      <c r="E18" s="2" t="str">
        <f t="shared" si="0"/>
        <v>Вања</v>
      </c>
      <c r="F18" s="2" t="str">
        <f t="shared" si="1"/>
        <v>Ђорђевић</v>
      </c>
      <c r="G18" s="31" t="s">
        <v>108</v>
      </c>
      <c r="H18" s="31" t="s">
        <v>109</v>
      </c>
      <c r="I18" s="33" t="s">
        <v>110</v>
      </c>
      <c r="J18" s="94">
        <v>64</v>
      </c>
      <c r="K18" s="95">
        <f t="shared" si="2"/>
        <v>90</v>
      </c>
      <c r="L18" s="96">
        <v>10</v>
      </c>
      <c r="M18" s="97">
        <v>0</v>
      </c>
      <c r="N18" s="97">
        <v>0</v>
      </c>
      <c r="O18" s="97">
        <v>0</v>
      </c>
      <c r="P18" s="97">
        <v>2</v>
      </c>
      <c r="Q18" s="94">
        <f t="shared" si="3"/>
        <v>98</v>
      </c>
      <c r="R18" s="95">
        <f t="shared" si="4"/>
        <v>252</v>
      </c>
      <c r="S18" s="100"/>
      <c r="T18" s="7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s="5" customFormat="1" ht="15" customHeight="1">
      <c r="A19" s="6">
        <v>59</v>
      </c>
      <c r="B19" s="76">
        <v>16</v>
      </c>
      <c r="C19" s="69">
        <v>10</v>
      </c>
      <c r="D19" s="83" t="s">
        <v>121</v>
      </c>
      <c r="E19" s="2" t="str">
        <f t="shared" si="0"/>
        <v>Ђорђе</v>
      </c>
      <c r="F19" s="2" t="str">
        <f t="shared" si="1"/>
        <v> Панић</v>
      </c>
      <c r="G19" s="31" t="s">
        <v>44</v>
      </c>
      <c r="H19" s="31" t="s">
        <v>45</v>
      </c>
      <c r="I19" s="70" t="s">
        <v>49</v>
      </c>
      <c r="J19" s="94">
        <v>70</v>
      </c>
      <c r="K19" s="95">
        <f t="shared" si="2"/>
        <v>88</v>
      </c>
      <c r="L19" s="96">
        <v>12</v>
      </c>
      <c r="M19" s="97">
        <v>0</v>
      </c>
      <c r="N19" s="97">
        <v>0</v>
      </c>
      <c r="O19" s="97">
        <v>0</v>
      </c>
      <c r="P19" s="97">
        <v>6</v>
      </c>
      <c r="Q19" s="94">
        <f t="shared" si="3"/>
        <v>94</v>
      </c>
      <c r="R19" s="95">
        <f t="shared" si="4"/>
        <v>252</v>
      </c>
      <c r="S19" s="100"/>
      <c r="T19" s="7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5" customFormat="1" ht="15" customHeight="1">
      <c r="A20" s="6">
        <v>38</v>
      </c>
      <c r="B20" s="76">
        <v>17</v>
      </c>
      <c r="C20" s="89">
        <v>53</v>
      </c>
      <c r="D20" s="81" t="s">
        <v>82</v>
      </c>
      <c r="E20" s="2" t="str">
        <f t="shared" si="0"/>
        <v>Мина</v>
      </c>
      <c r="F20" s="2" t="str">
        <f t="shared" si="1"/>
        <v>Миладиновић</v>
      </c>
      <c r="G20" s="31" t="s">
        <v>8</v>
      </c>
      <c r="H20" s="31" t="s">
        <v>28</v>
      </c>
      <c r="I20" s="31" t="s">
        <v>40</v>
      </c>
      <c r="J20" s="94">
        <v>77</v>
      </c>
      <c r="K20" s="95">
        <f t="shared" si="2"/>
        <v>85</v>
      </c>
      <c r="L20" s="96">
        <v>15</v>
      </c>
      <c r="M20" s="97">
        <v>0</v>
      </c>
      <c r="N20" s="97">
        <v>8</v>
      </c>
      <c r="O20" s="97">
        <v>4</v>
      </c>
      <c r="P20" s="97">
        <v>4</v>
      </c>
      <c r="Q20" s="94">
        <f t="shared" si="3"/>
        <v>84</v>
      </c>
      <c r="R20" s="95">
        <f t="shared" si="4"/>
        <v>246</v>
      </c>
      <c r="S20" s="100"/>
      <c r="T20" s="7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5" customFormat="1" ht="15" customHeight="1">
      <c r="A21" s="6">
        <v>40</v>
      </c>
      <c r="B21" s="76">
        <v>18</v>
      </c>
      <c r="C21" s="89">
        <v>26</v>
      </c>
      <c r="D21" s="81" t="s">
        <v>84</v>
      </c>
      <c r="E21" s="2" t="str">
        <f t="shared" si="0"/>
        <v>Лука</v>
      </c>
      <c r="F21" s="2" t="str">
        <f t="shared" si="1"/>
        <v>Судимац</v>
      </c>
      <c r="G21" s="31" t="s">
        <v>8</v>
      </c>
      <c r="H21" s="31" t="s">
        <v>28</v>
      </c>
      <c r="I21" s="31" t="s">
        <v>40</v>
      </c>
      <c r="J21" s="94">
        <v>74</v>
      </c>
      <c r="K21" s="95">
        <f t="shared" si="2"/>
        <v>78</v>
      </c>
      <c r="L21" s="96">
        <v>22</v>
      </c>
      <c r="M21" s="97">
        <v>4</v>
      </c>
      <c r="N21" s="97">
        <v>4</v>
      </c>
      <c r="O21" s="97">
        <v>0</v>
      </c>
      <c r="P21" s="97">
        <v>0</v>
      </c>
      <c r="Q21" s="94">
        <f t="shared" si="3"/>
        <v>92</v>
      </c>
      <c r="R21" s="95">
        <f t="shared" si="4"/>
        <v>244</v>
      </c>
      <c r="S21" s="100"/>
      <c r="T21" s="7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5" customFormat="1" ht="15" customHeight="1">
      <c r="A22" s="6">
        <v>48</v>
      </c>
      <c r="B22" s="76">
        <v>19</v>
      </c>
      <c r="C22" s="89">
        <v>34</v>
      </c>
      <c r="D22" s="81" t="s">
        <v>114</v>
      </c>
      <c r="E22" s="2" t="str">
        <f t="shared" si="0"/>
        <v>Никола</v>
      </c>
      <c r="F22" s="2" t="str">
        <f t="shared" si="1"/>
        <v>Игњатовић</v>
      </c>
      <c r="G22" s="31" t="s">
        <v>108</v>
      </c>
      <c r="H22" s="31" t="s">
        <v>109</v>
      </c>
      <c r="I22" s="33" t="s">
        <v>110</v>
      </c>
      <c r="J22" s="94">
        <v>59</v>
      </c>
      <c r="K22" s="95">
        <f t="shared" si="2"/>
        <v>97</v>
      </c>
      <c r="L22" s="96">
        <v>3</v>
      </c>
      <c r="M22" s="97">
        <v>6</v>
      </c>
      <c r="N22" s="97">
        <v>4</v>
      </c>
      <c r="O22" s="97">
        <v>2</v>
      </c>
      <c r="P22" s="97">
        <v>0</v>
      </c>
      <c r="Q22" s="94">
        <f t="shared" si="3"/>
        <v>88</v>
      </c>
      <c r="R22" s="95">
        <f t="shared" si="4"/>
        <v>244</v>
      </c>
      <c r="S22" s="100"/>
      <c r="T22" s="7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20" ht="15" customHeight="1">
      <c r="A23" s="6">
        <v>58</v>
      </c>
      <c r="B23" s="76">
        <v>20</v>
      </c>
      <c r="C23" s="69">
        <v>28</v>
      </c>
      <c r="D23" s="83" t="s">
        <v>120</v>
      </c>
      <c r="E23" s="2" t="str">
        <f t="shared" si="0"/>
        <v>Ненад</v>
      </c>
      <c r="F23" s="2" t="str">
        <f t="shared" si="1"/>
        <v>Ђурђевић</v>
      </c>
      <c r="G23" s="31" t="s">
        <v>44</v>
      </c>
      <c r="H23" s="31" t="s">
        <v>45</v>
      </c>
      <c r="I23" s="70" t="s">
        <v>123</v>
      </c>
      <c r="J23" s="94">
        <v>63</v>
      </c>
      <c r="K23" s="95">
        <f t="shared" si="2"/>
        <v>80</v>
      </c>
      <c r="L23" s="96">
        <v>20</v>
      </c>
      <c r="M23" s="97">
        <v>2</v>
      </c>
      <c r="N23" s="97">
        <v>4</v>
      </c>
      <c r="O23" s="97">
        <v>0</v>
      </c>
      <c r="P23" s="97">
        <v>0</v>
      </c>
      <c r="Q23" s="94">
        <f t="shared" si="3"/>
        <v>94</v>
      </c>
      <c r="R23" s="95">
        <f t="shared" si="4"/>
        <v>237</v>
      </c>
      <c r="S23" s="101"/>
      <c r="T23" s="16"/>
    </row>
    <row r="24" spans="1:20" ht="15" customHeight="1">
      <c r="A24" s="6">
        <v>37</v>
      </c>
      <c r="B24" s="76">
        <v>21</v>
      </c>
      <c r="C24" s="89">
        <v>44</v>
      </c>
      <c r="D24" s="81" t="s">
        <v>81</v>
      </c>
      <c r="E24" s="2" t="str">
        <f t="shared" si="0"/>
        <v>Марта</v>
      </c>
      <c r="F24" s="2" t="str">
        <f t="shared" si="1"/>
        <v>Стефановић</v>
      </c>
      <c r="G24" s="31" t="s">
        <v>8</v>
      </c>
      <c r="H24" s="31" t="s">
        <v>28</v>
      </c>
      <c r="I24" s="31" t="s">
        <v>40</v>
      </c>
      <c r="J24" s="94">
        <v>64</v>
      </c>
      <c r="K24" s="95">
        <f t="shared" si="2"/>
        <v>82</v>
      </c>
      <c r="L24" s="96">
        <v>18</v>
      </c>
      <c r="M24" s="97">
        <v>0</v>
      </c>
      <c r="N24" s="97">
        <v>10</v>
      </c>
      <c r="O24" s="97">
        <v>0</v>
      </c>
      <c r="P24" s="97">
        <v>0</v>
      </c>
      <c r="Q24" s="94">
        <f t="shared" si="3"/>
        <v>90</v>
      </c>
      <c r="R24" s="95">
        <f t="shared" si="4"/>
        <v>236</v>
      </c>
      <c r="S24" s="101"/>
      <c r="T24" s="16"/>
    </row>
    <row r="25" spans="1:20" ht="15" customHeight="1">
      <c r="A25" s="6">
        <v>47</v>
      </c>
      <c r="B25" s="76">
        <v>22</v>
      </c>
      <c r="C25" s="89">
        <v>16</v>
      </c>
      <c r="D25" s="81" t="s">
        <v>113</v>
      </c>
      <c r="E25" s="2" t="str">
        <f t="shared" si="0"/>
        <v>Стефан</v>
      </c>
      <c r="F25" s="2" t="str">
        <f t="shared" si="1"/>
        <v>Лукић</v>
      </c>
      <c r="G25" s="31" t="s">
        <v>108</v>
      </c>
      <c r="H25" s="31" t="s">
        <v>109</v>
      </c>
      <c r="I25" s="33" t="s">
        <v>110</v>
      </c>
      <c r="J25" s="94">
        <v>62</v>
      </c>
      <c r="K25" s="95">
        <f t="shared" si="2"/>
        <v>77</v>
      </c>
      <c r="L25" s="96">
        <v>23</v>
      </c>
      <c r="M25" s="97">
        <v>0</v>
      </c>
      <c r="N25" s="97">
        <v>0</v>
      </c>
      <c r="O25" s="97">
        <v>0</v>
      </c>
      <c r="P25" s="97">
        <v>6</v>
      </c>
      <c r="Q25" s="94">
        <f t="shared" si="3"/>
        <v>94</v>
      </c>
      <c r="R25" s="95">
        <f t="shared" si="4"/>
        <v>233</v>
      </c>
      <c r="S25" s="101"/>
      <c r="T25" s="16"/>
    </row>
    <row r="26" spans="1:20" ht="15" customHeight="1">
      <c r="A26" s="6">
        <v>65</v>
      </c>
      <c r="B26" s="76">
        <v>23</v>
      </c>
      <c r="C26" s="69">
        <v>72</v>
      </c>
      <c r="D26" s="83" t="s">
        <v>128</v>
      </c>
      <c r="E26" s="2" t="str">
        <f t="shared" si="0"/>
        <v>Николина</v>
      </c>
      <c r="F26" s="2" t="str">
        <f t="shared" si="1"/>
        <v>Ивановић</v>
      </c>
      <c r="G26" s="31" t="s">
        <v>10</v>
      </c>
      <c r="H26" s="31" t="s">
        <v>10</v>
      </c>
      <c r="I26" s="31" t="s">
        <v>47</v>
      </c>
      <c r="J26" s="94">
        <v>48</v>
      </c>
      <c r="K26" s="95">
        <f t="shared" si="2"/>
        <v>90</v>
      </c>
      <c r="L26" s="96">
        <v>10</v>
      </c>
      <c r="M26" s="97">
        <v>2</v>
      </c>
      <c r="N26" s="97">
        <v>0</v>
      </c>
      <c r="O26" s="97">
        <v>2</v>
      </c>
      <c r="P26" s="97">
        <v>2</v>
      </c>
      <c r="Q26" s="94">
        <f t="shared" si="3"/>
        <v>94</v>
      </c>
      <c r="R26" s="95">
        <f t="shared" si="4"/>
        <v>232</v>
      </c>
      <c r="S26" s="101"/>
      <c r="T26" s="16"/>
    </row>
    <row r="27" spans="1:20" ht="15" customHeight="1">
      <c r="A27" s="6">
        <v>66</v>
      </c>
      <c r="B27" s="76">
        <v>24</v>
      </c>
      <c r="C27" s="69">
        <v>18</v>
      </c>
      <c r="D27" s="83" t="s">
        <v>129</v>
      </c>
      <c r="E27" s="2" t="str">
        <f t="shared" si="0"/>
        <v>Николина</v>
      </c>
      <c r="F27" s="2" t="str">
        <f t="shared" si="1"/>
        <v>Рачић</v>
      </c>
      <c r="G27" s="31" t="s">
        <v>10</v>
      </c>
      <c r="H27" s="31" t="s">
        <v>10</v>
      </c>
      <c r="I27" s="31" t="s">
        <v>47</v>
      </c>
      <c r="J27" s="94">
        <v>46</v>
      </c>
      <c r="K27" s="95">
        <f t="shared" si="2"/>
        <v>92</v>
      </c>
      <c r="L27" s="96">
        <v>8</v>
      </c>
      <c r="M27" s="97">
        <v>0</v>
      </c>
      <c r="N27" s="97">
        <v>6</v>
      </c>
      <c r="O27" s="97">
        <v>0</v>
      </c>
      <c r="P27" s="97">
        <v>2</v>
      </c>
      <c r="Q27" s="94">
        <f t="shared" si="3"/>
        <v>92</v>
      </c>
      <c r="R27" s="95">
        <f t="shared" si="4"/>
        <v>230</v>
      </c>
      <c r="S27" s="102"/>
      <c r="T27" s="14"/>
    </row>
    <row r="28" spans="1:20" ht="15" customHeight="1">
      <c r="A28" s="6">
        <v>60</v>
      </c>
      <c r="B28" s="76">
        <v>25</v>
      </c>
      <c r="C28" s="69">
        <v>19</v>
      </c>
      <c r="D28" s="83" t="s">
        <v>122</v>
      </c>
      <c r="E28" s="2" t="str">
        <f t="shared" si="0"/>
        <v>Сара</v>
      </c>
      <c r="F28" s="2" t="str">
        <f t="shared" si="1"/>
        <v> Поповић</v>
      </c>
      <c r="G28" s="31" t="s">
        <v>44</v>
      </c>
      <c r="H28" s="31" t="s">
        <v>45</v>
      </c>
      <c r="I28" s="70" t="s">
        <v>49</v>
      </c>
      <c r="J28" s="94">
        <v>66</v>
      </c>
      <c r="K28" s="95">
        <f t="shared" si="2"/>
        <v>79</v>
      </c>
      <c r="L28" s="96">
        <v>21</v>
      </c>
      <c r="M28" s="97">
        <v>4</v>
      </c>
      <c r="N28" s="97">
        <v>0</v>
      </c>
      <c r="O28" s="97">
        <v>6</v>
      </c>
      <c r="P28" s="97">
        <v>8</v>
      </c>
      <c r="Q28" s="94">
        <f t="shared" si="3"/>
        <v>82</v>
      </c>
      <c r="R28" s="95">
        <f t="shared" si="4"/>
        <v>227</v>
      </c>
      <c r="S28" s="103"/>
      <c r="T28" s="1"/>
    </row>
    <row r="29" spans="1:20" ht="15" customHeight="1">
      <c r="A29" s="6">
        <v>50</v>
      </c>
      <c r="B29" s="76">
        <v>26</v>
      </c>
      <c r="C29" s="89">
        <v>29</v>
      </c>
      <c r="D29" s="83" t="s">
        <v>99</v>
      </c>
      <c r="E29" s="2" t="str">
        <f t="shared" si="0"/>
        <v>Сташа</v>
      </c>
      <c r="F29" s="2" t="str">
        <f t="shared" si="1"/>
        <v>Ужаревић</v>
      </c>
      <c r="G29" s="31" t="s">
        <v>7</v>
      </c>
      <c r="H29" s="31" t="s">
        <v>41</v>
      </c>
      <c r="I29" s="31" t="s">
        <v>42</v>
      </c>
      <c r="J29" s="94">
        <v>66</v>
      </c>
      <c r="K29" s="95">
        <f t="shared" si="2"/>
        <v>59</v>
      </c>
      <c r="L29" s="96">
        <v>41</v>
      </c>
      <c r="M29" s="97">
        <v>0</v>
      </c>
      <c r="N29" s="97">
        <v>2</v>
      </c>
      <c r="O29" s="97">
        <v>2</v>
      </c>
      <c r="P29" s="97">
        <v>0</v>
      </c>
      <c r="Q29" s="94">
        <f t="shared" si="3"/>
        <v>96</v>
      </c>
      <c r="R29" s="95">
        <f t="shared" si="4"/>
        <v>221</v>
      </c>
      <c r="S29" s="103"/>
      <c r="T29" s="1"/>
    </row>
    <row r="30" spans="1:20" ht="15" customHeight="1">
      <c r="A30" s="6">
        <v>56</v>
      </c>
      <c r="B30" s="76">
        <v>27</v>
      </c>
      <c r="C30" s="69">
        <v>3</v>
      </c>
      <c r="D30" s="83" t="s">
        <v>107</v>
      </c>
      <c r="E30" s="2" t="str">
        <f t="shared" si="0"/>
        <v>Дарко</v>
      </c>
      <c r="F30" s="2" t="str">
        <f t="shared" si="1"/>
        <v>Гавриловић</v>
      </c>
      <c r="G30" s="31" t="s">
        <v>9</v>
      </c>
      <c r="H30" s="31" t="s">
        <v>43</v>
      </c>
      <c r="I30" s="70" t="s">
        <v>55</v>
      </c>
      <c r="J30" s="95">
        <v>49</v>
      </c>
      <c r="K30" s="95">
        <f t="shared" si="2"/>
        <v>87</v>
      </c>
      <c r="L30" s="96">
        <v>13</v>
      </c>
      <c r="M30" s="97">
        <v>0</v>
      </c>
      <c r="N30" s="97">
        <v>2</v>
      </c>
      <c r="O30" s="97">
        <v>2</v>
      </c>
      <c r="P30" s="97">
        <v>14</v>
      </c>
      <c r="Q30" s="94">
        <f t="shared" si="3"/>
        <v>82</v>
      </c>
      <c r="R30" s="95">
        <f t="shared" si="4"/>
        <v>218</v>
      </c>
      <c r="S30" s="103"/>
      <c r="T30" s="3"/>
    </row>
    <row r="31" spans="1:20" ht="15" customHeight="1">
      <c r="A31" s="6">
        <v>68</v>
      </c>
      <c r="B31" s="76">
        <v>28</v>
      </c>
      <c r="C31" s="69">
        <v>27</v>
      </c>
      <c r="D31" s="83" t="s">
        <v>131</v>
      </c>
      <c r="E31" s="2" t="str">
        <f t="shared" si="0"/>
        <v>Милош</v>
      </c>
      <c r="F31" s="2" t="str">
        <f t="shared" si="1"/>
        <v>Благојевић</v>
      </c>
      <c r="G31" s="31" t="s">
        <v>10</v>
      </c>
      <c r="H31" s="31" t="s">
        <v>10</v>
      </c>
      <c r="I31" s="31" t="s">
        <v>47</v>
      </c>
      <c r="J31" s="95">
        <v>55</v>
      </c>
      <c r="K31" s="95">
        <f t="shared" si="2"/>
        <v>89</v>
      </c>
      <c r="L31" s="96">
        <v>11</v>
      </c>
      <c r="M31" s="97">
        <v>4</v>
      </c>
      <c r="N31" s="97">
        <v>12</v>
      </c>
      <c r="O31" s="97">
        <v>4</v>
      </c>
      <c r="P31" s="97">
        <v>6</v>
      </c>
      <c r="Q31" s="94">
        <f t="shared" si="3"/>
        <v>74</v>
      </c>
      <c r="R31" s="95">
        <f t="shared" si="4"/>
        <v>218</v>
      </c>
      <c r="S31" s="103"/>
      <c r="T31" s="3"/>
    </row>
    <row r="32" spans="1:20" ht="15" customHeight="1">
      <c r="A32" s="6">
        <v>55</v>
      </c>
      <c r="B32" s="76">
        <v>29</v>
      </c>
      <c r="C32" s="69">
        <v>12</v>
      </c>
      <c r="D32" s="83" t="s">
        <v>56</v>
      </c>
      <c r="E32" s="2" t="str">
        <f t="shared" si="0"/>
        <v>Војин</v>
      </c>
      <c r="F32" s="2" t="str">
        <f t="shared" si="1"/>
        <v>Ђиновић</v>
      </c>
      <c r="G32" s="31" t="s">
        <v>9</v>
      </c>
      <c r="H32" s="31" t="s">
        <v>43</v>
      </c>
      <c r="I32" s="70" t="s">
        <v>55</v>
      </c>
      <c r="J32" s="95">
        <v>57</v>
      </c>
      <c r="K32" s="95">
        <f t="shared" si="2"/>
        <v>89</v>
      </c>
      <c r="L32" s="96">
        <v>11</v>
      </c>
      <c r="M32" s="97">
        <v>0</v>
      </c>
      <c r="N32" s="97">
        <v>14</v>
      </c>
      <c r="O32" s="97">
        <v>6</v>
      </c>
      <c r="P32" s="97">
        <v>12</v>
      </c>
      <c r="Q32" s="94">
        <f t="shared" si="3"/>
        <v>68</v>
      </c>
      <c r="R32" s="95">
        <f t="shared" si="4"/>
        <v>214</v>
      </c>
      <c r="S32" s="103"/>
      <c r="T32" s="1"/>
    </row>
    <row r="33" spans="1:20" ht="15" customHeight="1">
      <c r="A33" s="6">
        <v>36</v>
      </c>
      <c r="B33" s="76">
        <v>30</v>
      </c>
      <c r="C33" s="89">
        <v>32</v>
      </c>
      <c r="D33" s="81" t="s">
        <v>79</v>
      </c>
      <c r="E33" s="2" t="str">
        <f t="shared" si="0"/>
        <v>Лазар</v>
      </c>
      <c r="F33" s="2" t="str">
        <f t="shared" si="1"/>
        <v>Миленковић </v>
      </c>
      <c r="G33" s="34" t="s">
        <v>13</v>
      </c>
      <c r="H33" s="34" t="s">
        <v>48</v>
      </c>
      <c r="I33" s="35" t="s">
        <v>80</v>
      </c>
      <c r="J33" s="94">
        <v>57</v>
      </c>
      <c r="K33" s="95">
        <f t="shared" si="2"/>
        <v>73</v>
      </c>
      <c r="L33" s="96">
        <v>27</v>
      </c>
      <c r="M33" s="97">
        <v>4</v>
      </c>
      <c r="N33" s="97">
        <v>8</v>
      </c>
      <c r="O33" s="97">
        <v>4</v>
      </c>
      <c r="P33" s="97">
        <v>0</v>
      </c>
      <c r="Q33" s="94">
        <f t="shared" si="3"/>
        <v>84</v>
      </c>
      <c r="R33" s="95">
        <f t="shared" si="4"/>
        <v>214</v>
      </c>
      <c r="S33" s="104"/>
      <c r="T33" s="1"/>
    </row>
    <row r="34" spans="1:20" ht="15" customHeight="1">
      <c r="A34" s="6">
        <v>54</v>
      </c>
      <c r="B34" s="76">
        <v>31</v>
      </c>
      <c r="C34" s="69">
        <v>39</v>
      </c>
      <c r="D34" s="83" t="s">
        <v>106</v>
      </c>
      <c r="E34" s="2" t="str">
        <f t="shared" si="0"/>
        <v>Сандра</v>
      </c>
      <c r="F34" s="2" t="str">
        <f t="shared" si="1"/>
        <v>Ивановић</v>
      </c>
      <c r="G34" s="31" t="s">
        <v>9</v>
      </c>
      <c r="H34" s="31" t="s">
        <v>43</v>
      </c>
      <c r="I34" s="70" t="s">
        <v>55</v>
      </c>
      <c r="J34" s="95">
        <v>48</v>
      </c>
      <c r="K34" s="95">
        <f t="shared" si="2"/>
        <v>76</v>
      </c>
      <c r="L34" s="96">
        <v>24</v>
      </c>
      <c r="M34" s="97">
        <v>0</v>
      </c>
      <c r="N34" s="97">
        <v>8</v>
      </c>
      <c r="O34" s="97">
        <v>6</v>
      </c>
      <c r="P34" s="97">
        <v>0</v>
      </c>
      <c r="Q34" s="94">
        <f t="shared" si="3"/>
        <v>86</v>
      </c>
      <c r="R34" s="95">
        <f t="shared" si="4"/>
        <v>210</v>
      </c>
      <c r="S34" s="104"/>
      <c r="T34" s="3"/>
    </row>
    <row r="35" spans="1:20" ht="15" customHeight="1">
      <c r="A35" s="6">
        <v>34</v>
      </c>
      <c r="B35" s="76">
        <v>32</v>
      </c>
      <c r="C35" s="89">
        <v>41</v>
      </c>
      <c r="D35" s="81" t="s">
        <v>78</v>
      </c>
      <c r="E35" s="2" t="str">
        <f t="shared" si="0"/>
        <v>Андријана</v>
      </c>
      <c r="F35" s="2" t="str">
        <f t="shared" si="1"/>
        <v>Петровић</v>
      </c>
      <c r="G35" s="34" t="s">
        <v>13</v>
      </c>
      <c r="H35" s="34" t="s">
        <v>48</v>
      </c>
      <c r="I35" s="35" t="s">
        <v>76</v>
      </c>
      <c r="J35" s="94">
        <v>50</v>
      </c>
      <c r="K35" s="95">
        <f t="shared" si="2"/>
        <v>76</v>
      </c>
      <c r="L35" s="96">
        <v>24</v>
      </c>
      <c r="M35" s="97">
        <v>4</v>
      </c>
      <c r="N35" s="97">
        <v>8</v>
      </c>
      <c r="O35" s="97">
        <v>14</v>
      </c>
      <c r="P35" s="97">
        <v>0</v>
      </c>
      <c r="Q35" s="94">
        <f t="shared" si="3"/>
        <v>74</v>
      </c>
      <c r="R35" s="95">
        <f t="shared" si="4"/>
        <v>200</v>
      </c>
      <c r="S35" s="104"/>
      <c r="T35" s="3"/>
    </row>
    <row r="36" spans="1:20" ht="15" customHeight="1">
      <c r="A36" s="6">
        <v>53</v>
      </c>
      <c r="B36" s="76">
        <v>33</v>
      </c>
      <c r="C36" s="69">
        <v>48</v>
      </c>
      <c r="D36" s="83" t="s">
        <v>105</v>
      </c>
      <c r="E36" s="2" t="str">
        <f t="shared" si="0"/>
        <v>Милица</v>
      </c>
      <c r="F36" s="2" t="str">
        <f t="shared" si="1"/>
        <v>Антић</v>
      </c>
      <c r="G36" s="31" t="s">
        <v>9</v>
      </c>
      <c r="H36" s="31" t="s">
        <v>43</v>
      </c>
      <c r="I36" s="70" t="s">
        <v>55</v>
      </c>
      <c r="J36" s="95">
        <v>52</v>
      </c>
      <c r="K36" s="95">
        <f t="shared" si="2"/>
        <v>70</v>
      </c>
      <c r="L36" s="96">
        <v>30</v>
      </c>
      <c r="M36" s="97">
        <v>8</v>
      </c>
      <c r="N36" s="97">
        <v>8</v>
      </c>
      <c r="O36" s="97">
        <v>8</v>
      </c>
      <c r="P36" s="97">
        <v>4</v>
      </c>
      <c r="Q36" s="94">
        <f t="shared" si="3"/>
        <v>72</v>
      </c>
      <c r="R36" s="95">
        <f t="shared" si="4"/>
        <v>194</v>
      </c>
      <c r="S36" s="104"/>
      <c r="T36" s="3"/>
    </row>
    <row r="37" spans="1:20" ht="15" customHeight="1">
      <c r="A37" s="6">
        <v>57</v>
      </c>
      <c r="B37" s="76">
        <v>34</v>
      </c>
      <c r="C37" s="69">
        <v>37</v>
      </c>
      <c r="D37" s="83" t="s">
        <v>119</v>
      </c>
      <c r="E37" s="2" t="str">
        <f t="shared" si="0"/>
        <v>Невена</v>
      </c>
      <c r="F37" s="2" t="str">
        <f t="shared" si="1"/>
        <v>Весић</v>
      </c>
      <c r="G37" s="31" t="s">
        <v>44</v>
      </c>
      <c r="H37" s="31" t="s">
        <v>45</v>
      </c>
      <c r="I37" s="70" t="s">
        <v>123</v>
      </c>
      <c r="J37" s="94">
        <v>68</v>
      </c>
      <c r="K37" s="95">
        <f t="shared" si="2"/>
        <v>42</v>
      </c>
      <c r="L37" s="96">
        <v>58</v>
      </c>
      <c r="M37" s="97">
        <v>6</v>
      </c>
      <c r="N37" s="97">
        <v>8</v>
      </c>
      <c r="O37" s="97">
        <v>4</v>
      </c>
      <c r="P37" s="97">
        <v>0</v>
      </c>
      <c r="Q37" s="94">
        <f t="shared" si="3"/>
        <v>82</v>
      </c>
      <c r="R37" s="95">
        <f t="shared" si="4"/>
        <v>192</v>
      </c>
      <c r="S37" s="104"/>
      <c r="T37" s="3"/>
    </row>
    <row r="38" spans="1:20" ht="15" customHeight="1">
      <c r="A38" s="6">
        <v>45</v>
      </c>
      <c r="B38" s="76">
        <v>35</v>
      </c>
      <c r="C38" s="89">
        <v>25</v>
      </c>
      <c r="D38" s="81" t="s">
        <v>111</v>
      </c>
      <c r="E38" s="2" t="str">
        <f t="shared" si="0"/>
        <v>Катарина</v>
      </c>
      <c r="F38" s="2" t="str">
        <f t="shared" si="1"/>
        <v>Минић</v>
      </c>
      <c r="G38" s="31" t="s">
        <v>108</v>
      </c>
      <c r="H38" s="31" t="s">
        <v>109</v>
      </c>
      <c r="I38" s="33" t="s">
        <v>110</v>
      </c>
      <c r="J38" s="94">
        <v>28</v>
      </c>
      <c r="K38" s="95">
        <f t="shared" si="2"/>
        <v>0</v>
      </c>
      <c r="L38" s="96">
        <v>100</v>
      </c>
      <c r="M38" s="97">
        <v>4</v>
      </c>
      <c r="N38" s="97">
        <v>4</v>
      </c>
      <c r="O38" s="97">
        <v>0</v>
      </c>
      <c r="P38" s="97">
        <v>0</v>
      </c>
      <c r="Q38" s="94">
        <f t="shared" si="3"/>
        <v>92</v>
      </c>
      <c r="R38" s="95">
        <f t="shared" si="4"/>
        <v>120</v>
      </c>
      <c r="S38" s="104"/>
      <c r="T38" s="3"/>
    </row>
    <row r="40" spans="1:9" ht="12.75">
      <c r="A40" s="4"/>
      <c r="B40" s="4"/>
      <c r="C40" s="4"/>
      <c r="D40" s="23"/>
      <c r="E40" s="4"/>
      <c r="F40" s="4"/>
      <c r="G40" s="24"/>
      <c r="H40" s="62"/>
      <c r="I40" s="24"/>
    </row>
    <row r="41" spans="5:21" ht="12.75" customHeight="1">
      <c r="E41" s="138"/>
      <c r="F41" s="139"/>
      <c r="K41" s="137" t="s">
        <v>67</v>
      </c>
      <c r="L41" s="137"/>
      <c r="M41" s="137"/>
      <c r="N41" s="137"/>
      <c r="O41" s="137"/>
      <c r="P41" s="137"/>
      <c r="Q41" s="137"/>
      <c r="R41" s="137"/>
      <c r="S41" s="137"/>
      <c r="T41" s="137"/>
      <c r="U41" s="12"/>
    </row>
    <row r="42" spans="5:21" ht="12.75">
      <c r="E42" s="139"/>
      <c r="F42" s="139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2"/>
    </row>
  </sheetData>
  <sheetProtection/>
  <autoFilter ref="A3:R38">
    <sortState ref="A4:R42">
      <sortCondition descending="1" sortBy="value" ref="R4:R42"/>
    </sortState>
  </autoFilter>
  <mergeCells count="4">
    <mergeCell ref="A1:T1"/>
    <mergeCell ref="X2:Y2"/>
    <mergeCell ref="E41:F42"/>
    <mergeCell ref="K41:T42"/>
  </mergeCells>
  <printOptions/>
  <pageMargins left="0.2362204724409449" right="0.2362204724409449" top="0.21" bottom="0.21" header="0.15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34">
      <selection activeCell="L4" sqref="L4:L11"/>
    </sheetView>
  </sheetViews>
  <sheetFormatPr defaultColWidth="9.140625" defaultRowHeight="12.75"/>
  <cols>
    <col min="1" max="2" width="4.421875" style="0" customWidth="1"/>
    <col min="3" max="3" width="9.140625" style="0" hidden="1" customWidth="1"/>
    <col min="4" max="4" width="12.00390625" style="0" customWidth="1"/>
    <col min="5" max="5" width="15.140625" style="0" customWidth="1"/>
    <col min="6" max="6" width="16.8515625" style="0" hidden="1" customWidth="1"/>
    <col min="7" max="7" width="6.140625" style="0" customWidth="1"/>
    <col min="8" max="8" width="17.28125" style="0" customWidth="1"/>
    <col min="9" max="9" width="10.421875" style="0" customWidth="1"/>
    <col min="10" max="10" width="20.8515625" style="0" customWidth="1"/>
    <col min="11" max="11" width="7.421875" style="0" customWidth="1"/>
    <col min="12" max="13" width="15.7109375" style="0" customWidth="1"/>
    <col min="14" max="14" width="16.57421875" style="0" customWidth="1"/>
  </cols>
  <sheetData>
    <row r="1" spans="1:13" ht="15.75">
      <c r="A1" s="135" t="s">
        <v>92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0" ht="18">
      <c r="A2" s="17" t="s">
        <v>33</v>
      </c>
      <c r="B2" s="17"/>
      <c r="C2" s="20"/>
      <c r="F2" s="9"/>
      <c r="G2" s="9"/>
      <c r="H2" s="9"/>
      <c r="I2" s="9"/>
      <c r="J2" s="9"/>
    </row>
    <row r="3" spans="1:14" ht="12.75">
      <c r="A3" s="21" t="s">
        <v>1</v>
      </c>
      <c r="B3" s="21" t="s">
        <v>1</v>
      </c>
      <c r="C3" s="39" t="s">
        <v>31</v>
      </c>
      <c r="D3" s="21" t="s">
        <v>24</v>
      </c>
      <c r="E3" s="21" t="s">
        <v>25</v>
      </c>
      <c r="F3" s="21" t="s">
        <v>27</v>
      </c>
      <c r="G3" s="21" t="s">
        <v>34</v>
      </c>
      <c r="H3" s="40" t="s">
        <v>27</v>
      </c>
      <c r="I3" s="40" t="s">
        <v>39</v>
      </c>
      <c r="J3" s="21" t="s">
        <v>23</v>
      </c>
      <c r="K3" s="21" t="s">
        <v>18</v>
      </c>
      <c r="L3" s="27" t="s">
        <v>37</v>
      </c>
      <c r="M3" s="28" t="s">
        <v>38</v>
      </c>
      <c r="N3" s="27" t="s">
        <v>50</v>
      </c>
    </row>
    <row r="4" spans="1:14" ht="13.5" customHeight="1">
      <c r="A4" s="19">
        <v>1</v>
      </c>
      <c r="B4" s="19">
        <f>VLOOKUP(A4,'B grupa'!$A$4:$R$34,3,FALSE)</f>
        <v>68</v>
      </c>
      <c r="C4" s="81" t="str">
        <f>VLOOKUP(A4,'B grupa'!$A$4:$R$34,4,FALSE)</f>
        <v>Тамара Смиљковић</v>
      </c>
      <c r="D4" s="38" t="str">
        <f aca="true" t="shared" si="0" ref="D4:D47">LEFT(C4,FIND(" ",C4)-1)</f>
        <v>Тамара</v>
      </c>
      <c r="E4" s="19" t="str">
        <f aca="true" t="shared" si="1" ref="E4:E47">MID(C4,LEN(D4)+2,100)</f>
        <v>Смиљковић</v>
      </c>
      <c r="F4" s="19" t="s">
        <v>12</v>
      </c>
      <c r="G4" s="25" t="s">
        <v>35</v>
      </c>
      <c r="H4" s="162" t="s">
        <v>13</v>
      </c>
      <c r="I4" s="162" t="s">
        <v>48</v>
      </c>
      <c r="J4" s="162" t="s">
        <v>76</v>
      </c>
      <c r="K4" s="19">
        <f>VLOOKUP(A4,'B grupa'!$A$4:$R$34,18,FALSE)</f>
        <v>50</v>
      </c>
      <c r="L4" s="143">
        <f>SUM(K4:K7)</f>
        <v>695</v>
      </c>
      <c r="M4" s="143">
        <f>SUM(K8:K11)</f>
        <v>675</v>
      </c>
      <c r="N4" s="140">
        <f>SUM(L4:M11)</f>
        <v>1370</v>
      </c>
    </row>
    <row r="5" spans="1:14" ht="13.5" customHeight="1">
      <c r="A5" s="19">
        <v>2</v>
      </c>
      <c r="B5" s="19">
        <f>VLOOKUP(A5,'B grupa'!$A$4:$R$34,3,FALSE)</f>
        <v>59</v>
      </c>
      <c r="C5" s="81" t="str">
        <f>VLOOKUP(A5,'B grupa'!$A$4:$R$34,4,FALSE)</f>
        <v>Сандра Лукић</v>
      </c>
      <c r="D5" s="38" t="str">
        <f t="shared" si="0"/>
        <v>Сандра</v>
      </c>
      <c r="E5" s="19" t="str">
        <f t="shared" si="1"/>
        <v>Лукић</v>
      </c>
      <c r="F5" s="19" t="s">
        <v>11</v>
      </c>
      <c r="G5" s="25" t="s">
        <v>35</v>
      </c>
      <c r="H5" s="147"/>
      <c r="I5" s="147"/>
      <c r="J5" s="147"/>
      <c r="K5" s="19">
        <f>VLOOKUP(A5,'B grupa'!$A$4:$R$34,18,FALSE)</f>
        <v>204</v>
      </c>
      <c r="L5" s="163"/>
      <c r="M5" s="144"/>
      <c r="N5" s="141"/>
    </row>
    <row r="6" spans="1:14" ht="13.5" customHeight="1">
      <c r="A6" s="19">
        <v>3</v>
      </c>
      <c r="B6" s="19">
        <f>VLOOKUP(A6,'B grupa'!$A$4:$R$34,3,FALSE)</f>
        <v>23</v>
      </c>
      <c r="C6" s="81" t="str">
        <f>VLOOKUP(A6,'B grupa'!$A$4:$R$34,4,FALSE)</f>
        <v>Данијел Ристић</v>
      </c>
      <c r="D6" s="38" t="str">
        <f t="shared" si="0"/>
        <v>Данијел</v>
      </c>
      <c r="E6" s="19" t="str">
        <f t="shared" si="1"/>
        <v>Ристић</v>
      </c>
      <c r="F6" s="19" t="s">
        <v>12</v>
      </c>
      <c r="G6" s="25" t="s">
        <v>35</v>
      </c>
      <c r="H6" s="147"/>
      <c r="I6" s="147"/>
      <c r="J6" s="147"/>
      <c r="K6" s="19">
        <f>VLOOKUP(A6,'B grupa'!$A$4:$R$34,18,FALSE)</f>
        <v>213</v>
      </c>
      <c r="L6" s="163"/>
      <c r="M6" s="144"/>
      <c r="N6" s="141"/>
    </row>
    <row r="7" spans="1:14" ht="13.5" customHeight="1">
      <c r="A7" s="19">
        <v>4</v>
      </c>
      <c r="B7" s="19">
        <f>VLOOKUP(A7,'B grupa'!$A$4:$R$34,3,FALSE)</f>
        <v>14</v>
      </c>
      <c r="C7" s="81" t="str">
        <f>VLOOKUP(A7,'B grupa'!$A$4:$R$34,4,FALSE)</f>
        <v>Милан Бошковић</v>
      </c>
      <c r="D7" s="38" t="str">
        <f t="shared" si="0"/>
        <v>Милан</v>
      </c>
      <c r="E7" s="19" t="str">
        <f t="shared" si="1"/>
        <v>Бошковић</v>
      </c>
      <c r="F7" s="19" t="s">
        <v>12</v>
      </c>
      <c r="G7" s="25" t="s">
        <v>35</v>
      </c>
      <c r="H7" s="147"/>
      <c r="I7" s="147"/>
      <c r="J7" s="147"/>
      <c r="K7" s="19">
        <f>VLOOKUP(A7,'B grupa'!$A$4:$R$34,18,FALSE)</f>
        <v>228</v>
      </c>
      <c r="L7" s="163"/>
      <c r="M7" s="144"/>
      <c r="N7" s="141"/>
    </row>
    <row r="8" spans="1:14" ht="13.5" customHeight="1">
      <c r="A8" s="21">
        <v>33</v>
      </c>
      <c r="B8" s="19" t="e">
        <f>VLOOKUP(A8,'C grupa '!$A$4:$R$38,3,FALSE)</f>
        <v>#N/A</v>
      </c>
      <c r="C8" s="81" t="e">
        <f>VLOOKUP(A8,'C grupa '!$A$4:$R$38,4,FALSE)</f>
        <v>#N/A</v>
      </c>
      <c r="D8" s="19" t="e">
        <f t="shared" si="0"/>
        <v>#N/A</v>
      </c>
      <c r="E8" s="19" t="e">
        <f t="shared" si="1"/>
        <v>#N/A</v>
      </c>
      <c r="F8" s="19" t="s">
        <v>32</v>
      </c>
      <c r="G8" s="25" t="s">
        <v>36</v>
      </c>
      <c r="H8" s="147"/>
      <c r="I8" s="147"/>
      <c r="J8" s="147"/>
      <c r="K8" s="19">
        <v>0</v>
      </c>
      <c r="L8" s="163"/>
      <c r="M8" s="144"/>
      <c r="N8" s="141"/>
    </row>
    <row r="9" spans="1:14" ht="13.5" customHeight="1">
      <c r="A9" s="21">
        <v>34</v>
      </c>
      <c r="B9" s="19">
        <f>VLOOKUP(A9,'C grupa '!$A$4:$R$38,3,FALSE)</f>
        <v>41</v>
      </c>
      <c r="C9" s="81" t="str">
        <f>VLOOKUP(A9,'C grupa '!$A$4:$R$38,4,FALSE)</f>
        <v>Андријана Петровић</v>
      </c>
      <c r="D9" s="19" t="str">
        <f t="shared" si="0"/>
        <v>Андријана</v>
      </c>
      <c r="E9" s="19" t="str">
        <f t="shared" si="1"/>
        <v>Петровић</v>
      </c>
      <c r="F9" s="19" t="s">
        <v>32</v>
      </c>
      <c r="G9" s="25" t="s">
        <v>36</v>
      </c>
      <c r="H9" s="147"/>
      <c r="I9" s="147"/>
      <c r="J9" s="147"/>
      <c r="K9" s="19">
        <f>VLOOKUP(A9,'C grupa '!$A$4:$R$38,18,FALSE)</f>
        <v>200</v>
      </c>
      <c r="L9" s="163"/>
      <c r="M9" s="144"/>
      <c r="N9" s="141"/>
    </row>
    <row r="10" spans="1:14" ht="13.5" customHeight="1">
      <c r="A10" s="21">
        <v>35</v>
      </c>
      <c r="B10" s="19">
        <f>VLOOKUP(A10,'C grupa '!$A$4:$R$38,3,FALSE)</f>
        <v>5</v>
      </c>
      <c r="C10" s="81" t="str">
        <f>VLOOKUP(A10,'C grupa '!$A$4:$R$38,4,FALSE)</f>
        <v>Никола Ђорђевић</v>
      </c>
      <c r="D10" s="19" t="str">
        <f t="shared" si="0"/>
        <v>Никола</v>
      </c>
      <c r="E10" s="19" t="str">
        <f t="shared" si="1"/>
        <v>Ђорђевић</v>
      </c>
      <c r="F10" s="19" t="s">
        <v>32</v>
      </c>
      <c r="G10" s="25" t="s">
        <v>36</v>
      </c>
      <c r="H10" s="147"/>
      <c r="I10" s="147"/>
      <c r="J10" s="147"/>
      <c r="K10" s="19">
        <f>VLOOKUP(A10,'C grupa '!$A$4:$R$38,18,FALSE)</f>
        <v>261</v>
      </c>
      <c r="L10" s="163"/>
      <c r="M10" s="144"/>
      <c r="N10" s="141"/>
    </row>
    <row r="11" spans="1:14" ht="13.5" customHeight="1" thickBot="1">
      <c r="A11" s="48">
        <v>36</v>
      </c>
      <c r="B11" s="41">
        <f>VLOOKUP(A11,'C grupa '!$A$4:$R$38,3,FALSE)</f>
        <v>32</v>
      </c>
      <c r="C11" s="85" t="str">
        <f>VLOOKUP(A11,'C grupa '!$A$4:$R$38,4,FALSE)</f>
        <v>Лазар Миленковић </v>
      </c>
      <c r="D11" s="41" t="str">
        <f t="shared" si="0"/>
        <v>Лазар</v>
      </c>
      <c r="E11" s="41" t="str">
        <f t="shared" si="1"/>
        <v>Миленковић </v>
      </c>
      <c r="F11" s="41" t="s">
        <v>32</v>
      </c>
      <c r="G11" s="42" t="s">
        <v>36</v>
      </c>
      <c r="H11" s="148"/>
      <c r="I11" s="148"/>
      <c r="J11" s="148"/>
      <c r="K11" s="41">
        <f>VLOOKUP(A11,'C grupa '!$A$4:$R$38,18,FALSE)</f>
        <v>214</v>
      </c>
      <c r="L11" s="164"/>
      <c r="M11" s="145"/>
      <c r="N11" s="142"/>
    </row>
    <row r="12" spans="1:14" ht="13.5" customHeight="1">
      <c r="A12" s="86">
        <v>5</v>
      </c>
      <c r="B12" s="37">
        <f>VLOOKUP(A12,'B grupa'!$A$4:$R$34,3,FALSE)</f>
        <v>71</v>
      </c>
      <c r="C12" s="84" t="str">
        <f>VLOOKUP(A12,'B grupa'!$A$4:$R$34,4,FALSE)</f>
        <v>Настасија Радојчић</v>
      </c>
      <c r="D12" s="44" t="str">
        <f t="shared" si="0"/>
        <v>Настасија</v>
      </c>
      <c r="E12" s="44" t="str">
        <f t="shared" si="1"/>
        <v>Радојчић</v>
      </c>
      <c r="F12" s="45"/>
      <c r="G12" s="46" t="s">
        <v>35</v>
      </c>
      <c r="H12" s="146" t="s">
        <v>8</v>
      </c>
      <c r="I12" s="146" t="s">
        <v>28</v>
      </c>
      <c r="J12" s="146" t="s">
        <v>40</v>
      </c>
      <c r="K12" s="37">
        <f>VLOOKUP(A12,'B grupa'!$A$4:$R$34,18,FALSE)</f>
        <v>245</v>
      </c>
      <c r="L12" s="143">
        <f>SUM(K12:K15)</f>
        <v>937</v>
      </c>
      <c r="M12" s="143">
        <f>SUM(K16:K19)</f>
        <v>1002</v>
      </c>
      <c r="N12" s="140">
        <f>SUM(L12:M19)</f>
        <v>1939</v>
      </c>
    </row>
    <row r="13" spans="1:14" ht="13.5" customHeight="1">
      <c r="A13" s="21">
        <v>6</v>
      </c>
      <c r="B13" s="37">
        <f>VLOOKUP(A13,'B grupa'!$A$4:$R$34,3,FALSE)</f>
        <v>62</v>
      </c>
      <c r="C13" s="84" t="str">
        <f>VLOOKUP(A13,'B grupa'!$A$4:$R$34,4,FALSE)</f>
        <v>Наталија Јашаревић</v>
      </c>
      <c r="D13" s="19" t="str">
        <f t="shared" si="0"/>
        <v>Наталија</v>
      </c>
      <c r="E13" s="19" t="str">
        <f t="shared" si="1"/>
        <v>Јашаревић</v>
      </c>
      <c r="F13" s="38"/>
      <c r="G13" s="25" t="s">
        <v>35</v>
      </c>
      <c r="H13" s="147"/>
      <c r="I13" s="147"/>
      <c r="J13" s="147"/>
      <c r="K13" s="37">
        <f>VLOOKUP(A13,'B grupa'!$A$4:$R$34,18,FALSE)</f>
        <v>216</v>
      </c>
      <c r="L13" s="144"/>
      <c r="M13" s="144"/>
      <c r="N13" s="141"/>
    </row>
    <row r="14" spans="1:14" ht="13.5" customHeight="1">
      <c r="A14" s="21">
        <v>7</v>
      </c>
      <c r="B14" s="37">
        <f>VLOOKUP(A14,'B grupa'!$A$4:$R$34,3,FALSE)</f>
        <v>35</v>
      </c>
      <c r="C14" s="84" t="str">
        <f>VLOOKUP(A14,'B grupa'!$A$4:$R$34,4,FALSE)</f>
        <v>Михајло Врачаревић</v>
      </c>
      <c r="D14" s="19" t="str">
        <f t="shared" si="0"/>
        <v>Михајло</v>
      </c>
      <c r="E14" s="19" t="str">
        <f t="shared" si="1"/>
        <v>Врачаревић</v>
      </c>
      <c r="F14" s="38"/>
      <c r="G14" s="25" t="s">
        <v>35</v>
      </c>
      <c r="H14" s="147"/>
      <c r="I14" s="147"/>
      <c r="J14" s="147"/>
      <c r="K14" s="37">
        <f>VLOOKUP(A14,'B grupa'!$A$4:$R$34,18,FALSE)</f>
        <v>237</v>
      </c>
      <c r="L14" s="144"/>
      <c r="M14" s="144"/>
      <c r="N14" s="141"/>
    </row>
    <row r="15" spans="1:14" ht="13.5" customHeight="1">
      <c r="A15" s="21">
        <v>8</v>
      </c>
      <c r="B15" s="37">
        <f>VLOOKUP(A15,'B grupa'!$A$4:$R$34,3,FALSE)</f>
        <v>17</v>
      </c>
      <c r="C15" s="84" t="str">
        <f>VLOOKUP(A15,'B grupa'!$A$4:$R$34,4,FALSE)</f>
        <v>Михајло Јашаревић</v>
      </c>
      <c r="D15" s="19" t="str">
        <f t="shared" si="0"/>
        <v>Михајло</v>
      </c>
      <c r="E15" s="19" t="str">
        <f t="shared" si="1"/>
        <v>Јашаревић</v>
      </c>
      <c r="F15" s="38"/>
      <c r="G15" s="25" t="s">
        <v>35</v>
      </c>
      <c r="H15" s="147"/>
      <c r="I15" s="147"/>
      <c r="J15" s="147"/>
      <c r="K15" s="37">
        <f>VLOOKUP(A15,'B grupa'!$A$4:$R$34,18,FALSE)</f>
        <v>239</v>
      </c>
      <c r="L15" s="144"/>
      <c r="M15" s="144"/>
      <c r="N15" s="141"/>
    </row>
    <row r="16" spans="1:14" ht="13.5" customHeight="1">
      <c r="A16" s="21">
        <v>37</v>
      </c>
      <c r="B16" s="19">
        <f>VLOOKUP(A16,'C grupa '!$A$4:$R$38,3,FALSE)</f>
        <v>44</v>
      </c>
      <c r="C16" s="81" t="str">
        <f>VLOOKUP(A16,'C grupa '!$A$4:$R$38,4,FALSE)</f>
        <v>Марта Стефановић</v>
      </c>
      <c r="D16" s="19" t="str">
        <f t="shared" si="0"/>
        <v>Марта</v>
      </c>
      <c r="E16" s="19" t="str">
        <f t="shared" si="1"/>
        <v>Стефановић</v>
      </c>
      <c r="F16" s="19"/>
      <c r="G16" s="25" t="s">
        <v>36</v>
      </c>
      <c r="H16" s="147"/>
      <c r="I16" s="147"/>
      <c r="J16" s="147"/>
      <c r="K16" s="19">
        <f>VLOOKUP(A16,'C grupa '!$A$4:$R$38,18,FALSE)</f>
        <v>236</v>
      </c>
      <c r="L16" s="144"/>
      <c r="M16" s="144"/>
      <c r="N16" s="141"/>
    </row>
    <row r="17" spans="1:14" ht="13.5" customHeight="1">
      <c r="A17" s="21">
        <v>38</v>
      </c>
      <c r="B17" s="19">
        <f>VLOOKUP(A17,'C grupa '!$A$4:$R$38,3,FALSE)</f>
        <v>53</v>
      </c>
      <c r="C17" s="81" t="str">
        <f>VLOOKUP(A17,'C grupa '!$A$4:$R$38,4,FALSE)</f>
        <v>Мина Миладиновић</v>
      </c>
      <c r="D17" s="19" t="str">
        <f t="shared" si="0"/>
        <v>Мина</v>
      </c>
      <c r="E17" s="19" t="str">
        <f t="shared" si="1"/>
        <v>Миладиновић</v>
      </c>
      <c r="F17" s="19"/>
      <c r="G17" s="25" t="s">
        <v>36</v>
      </c>
      <c r="H17" s="147"/>
      <c r="I17" s="147"/>
      <c r="J17" s="147"/>
      <c r="K17" s="19">
        <f>VLOOKUP(A17,'C grupa '!$A$4:$R$38,18,FALSE)</f>
        <v>246</v>
      </c>
      <c r="L17" s="144"/>
      <c r="M17" s="144"/>
      <c r="N17" s="141"/>
    </row>
    <row r="18" spans="1:14" ht="13.5" customHeight="1">
      <c r="A18" s="21">
        <v>39</v>
      </c>
      <c r="B18" s="19">
        <f>VLOOKUP(A18,'C grupa '!$A$4:$R$38,3,FALSE)</f>
        <v>8</v>
      </c>
      <c r="C18" s="81" t="str">
        <f>VLOOKUP(A18,'C grupa '!$A$4:$R$38,4,FALSE)</f>
        <v>Алекса Миљковић</v>
      </c>
      <c r="D18" s="19" t="str">
        <f t="shared" si="0"/>
        <v>Алекса</v>
      </c>
      <c r="E18" s="19" t="str">
        <f t="shared" si="1"/>
        <v>Миљковић</v>
      </c>
      <c r="F18" s="19"/>
      <c r="G18" s="43" t="s">
        <v>36</v>
      </c>
      <c r="H18" s="147"/>
      <c r="I18" s="147"/>
      <c r="J18" s="147"/>
      <c r="K18" s="19">
        <f>VLOOKUP(A18,'C grupa '!$A$4:$R$38,18,FALSE)</f>
        <v>276</v>
      </c>
      <c r="L18" s="144"/>
      <c r="M18" s="144"/>
      <c r="N18" s="141"/>
    </row>
    <row r="19" spans="1:14" ht="13.5" customHeight="1" thickBot="1">
      <c r="A19" s="21">
        <v>40</v>
      </c>
      <c r="B19" s="19">
        <f>VLOOKUP(A19,'C grupa '!$A$4:$R$38,3,FALSE)</f>
        <v>26</v>
      </c>
      <c r="C19" s="85" t="str">
        <f>VLOOKUP(A19,'C grupa '!$A$4:$R$38,4,FALSE)</f>
        <v>Лука Судимац</v>
      </c>
      <c r="D19" s="41" t="str">
        <f t="shared" si="0"/>
        <v>Лука</v>
      </c>
      <c r="E19" s="41" t="str">
        <f t="shared" si="1"/>
        <v>Судимац</v>
      </c>
      <c r="F19" s="47"/>
      <c r="G19" s="42" t="s">
        <v>36</v>
      </c>
      <c r="H19" s="148"/>
      <c r="I19" s="148"/>
      <c r="J19" s="148"/>
      <c r="K19" s="41">
        <f>VLOOKUP(A19,'C grupa '!$A$4:$R$38,18,FALSE)</f>
        <v>244</v>
      </c>
      <c r="L19" s="145"/>
      <c r="M19" s="145"/>
      <c r="N19" s="142"/>
    </row>
    <row r="20" spans="1:14" ht="13.5" customHeight="1">
      <c r="A20" s="44">
        <v>9</v>
      </c>
      <c r="B20" s="44">
        <f>VLOOKUP(A20,'B grupa'!$A$4:$R$34,3,FALSE)</f>
        <v>4</v>
      </c>
      <c r="C20" s="84" t="str">
        <f>VLOOKUP(A20,'B grupa'!$A$4:$R$34,4,FALSE)</f>
        <v>Мила Ристић</v>
      </c>
      <c r="D20" s="44" t="str">
        <f t="shared" si="0"/>
        <v>Мила</v>
      </c>
      <c r="E20" s="44" t="str">
        <f t="shared" si="1"/>
        <v>Ристић</v>
      </c>
      <c r="F20" s="44"/>
      <c r="G20" s="46" t="s">
        <v>35</v>
      </c>
      <c r="H20" s="146" t="s">
        <v>12</v>
      </c>
      <c r="I20" s="146" t="s">
        <v>28</v>
      </c>
      <c r="J20" s="146" t="s">
        <v>30</v>
      </c>
      <c r="K20" s="37">
        <f>VLOOKUP(A20,'B grupa'!$A$4:$R$34,18,FALSE)</f>
        <v>253</v>
      </c>
      <c r="L20" s="143">
        <f>SUM(K20:K23)</f>
        <v>922</v>
      </c>
      <c r="M20" s="143">
        <f>SUM(K24:K27)</f>
        <v>1093</v>
      </c>
      <c r="N20" s="140">
        <f>SUM(L20:M27)</f>
        <v>2015</v>
      </c>
    </row>
    <row r="21" spans="1:14" ht="13.5" customHeight="1">
      <c r="A21" s="19">
        <v>10</v>
      </c>
      <c r="B21" s="37">
        <f>VLOOKUP(A21,'B grupa'!$A$4:$R$34,3,FALSE)</f>
        <v>58</v>
      </c>
      <c r="C21" s="84" t="str">
        <f>VLOOKUP(A21,'B grupa'!$A$4:$R$34,4,FALSE)</f>
        <v>Маша Дуњић</v>
      </c>
      <c r="D21" s="19" t="str">
        <f t="shared" si="0"/>
        <v>Маша</v>
      </c>
      <c r="E21" s="19" t="str">
        <f t="shared" si="1"/>
        <v>Дуњић</v>
      </c>
      <c r="F21" s="19"/>
      <c r="G21" s="25" t="s">
        <v>35</v>
      </c>
      <c r="H21" s="147"/>
      <c r="I21" s="147"/>
      <c r="J21" s="147"/>
      <c r="K21" s="37">
        <f>VLOOKUP(A21,'B grupa'!$A$4:$R$34,18,FALSE)</f>
        <v>199</v>
      </c>
      <c r="L21" s="144"/>
      <c r="M21" s="144"/>
      <c r="N21" s="141"/>
    </row>
    <row r="22" spans="1:14" ht="13.5" customHeight="1">
      <c r="A22" s="19">
        <v>11</v>
      </c>
      <c r="B22" s="37">
        <f>VLOOKUP(A22,'B grupa'!$A$4:$R$34,3,FALSE)</f>
        <v>22</v>
      </c>
      <c r="C22" s="84" t="str">
        <f>VLOOKUP(A22,'B grupa'!$A$4:$R$34,4,FALSE)</f>
        <v>Лазар Зорић</v>
      </c>
      <c r="D22" s="19" t="str">
        <f t="shared" si="0"/>
        <v>Лазар</v>
      </c>
      <c r="E22" s="19" t="str">
        <f t="shared" si="1"/>
        <v>Зорић</v>
      </c>
      <c r="F22" s="19"/>
      <c r="G22" s="25" t="s">
        <v>35</v>
      </c>
      <c r="H22" s="147"/>
      <c r="I22" s="147"/>
      <c r="J22" s="147"/>
      <c r="K22" s="37">
        <f>VLOOKUP(A22,'B grupa'!$A$4:$R$34,18,FALSE)</f>
        <v>260</v>
      </c>
      <c r="L22" s="144"/>
      <c r="M22" s="144"/>
      <c r="N22" s="141"/>
    </row>
    <row r="23" spans="1:14" ht="13.5" customHeight="1">
      <c r="A23" s="19">
        <v>12</v>
      </c>
      <c r="B23" s="37">
        <f>VLOOKUP(A23,'B grupa'!$A$4:$R$34,3,FALSE)</f>
        <v>49</v>
      </c>
      <c r="C23" s="84" t="str">
        <f>VLOOKUP(A23,'B grupa'!$A$4:$R$34,4,FALSE)</f>
        <v>Огњен Глигоријевић</v>
      </c>
      <c r="D23" s="19" t="str">
        <f t="shared" si="0"/>
        <v>Огњен</v>
      </c>
      <c r="E23" s="19" t="str">
        <f t="shared" si="1"/>
        <v>Глигоријевић</v>
      </c>
      <c r="F23" s="19"/>
      <c r="G23" s="25" t="s">
        <v>35</v>
      </c>
      <c r="H23" s="147"/>
      <c r="I23" s="147"/>
      <c r="J23" s="147"/>
      <c r="K23" s="37">
        <f>VLOOKUP(A23,'B grupa'!$A$4:$R$34,18,FALSE)</f>
        <v>210</v>
      </c>
      <c r="L23" s="144"/>
      <c r="M23" s="144"/>
      <c r="N23" s="141"/>
    </row>
    <row r="24" spans="1:14" ht="13.5" customHeight="1">
      <c r="A24" s="21">
        <v>41</v>
      </c>
      <c r="B24" s="19">
        <f>VLOOKUP(A24,'C grupa '!$A$4:$R$38,3,FALSE)</f>
        <v>67</v>
      </c>
      <c r="C24" s="81" t="str">
        <f>VLOOKUP(A24,'C grupa '!$A$4:$R$38,4,FALSE)</f>
        <v>Нина Мићић</v>
      </c>
      <c r="D24" s="19" t="str">
        <f>LEFT(C24,FIND(" ",C24)-1)</f>
        <v>Нина</v>
      </c>
      <c r="E24" s="19" t="str">
        <f>MID(C24,LEN(D24)+2,100)</f>
        <v>Мићић</v>
      </c>
      <c r="F24" s="19"/>
      <c r="G24" s="43" t="s">
        <v>36</v>
      </c>
      <c r="H24" s="147"/>
      <c r="I24" s="147"/>
      <c r="J24" s="147"/>
      <c r="K24" s="19">
        <f>VLOOKUP(A24,'C grupa '!$A$4:$R$38,18,FALSE)</f>
        <v>267</v>
      </c>
      <c r="L24" s="144"/>
      <c r="M24" s="144"/>
      <c r="N24" s="141"/>
    </row>
    <row r="25" spans="1:14" ht="13.5" customHeight="1">
      <c r="A25" s="21">
        <v>42</v>
      </c>
      <c r="B25" s="19">
        <f>VLOOKUP(A25,'C grupa '!$A$4:$R$38,3,FALSE)</f>
        <v>40</v>
      </c>
      <c r="C25" s="81" t="str">
        <f>VLOOKUP(A25,'C grupa '!$A$4:$R$38,4,FALSE)</f>
        <v>Милица Лацић</v>
      </c>
      <c r="D25" s="19" t="str">
        <f t="shared" si="0"/>
        <v>Милица</v>
      </c>
      <c r="E25" s="19" t="str">
        <f t="shared" si="1"/>
        <v>Лацић</v>
      </c>
      <c r="F25" s="19"/>
      <c r="G25" s="43" t="s">
        <v>36</v>
      </c>
      <c r="H25" s="147"/>
      <c r="I25" s="147"/>
      <c r="J25" s="147"/>
      <c r="K25" s="19">
        <f>VLOOKUP(A25,'C grupa '!$A$4:$R$38,18,FALSE)</f>
        <v>277</v>
      </c>
      <c r="L25" s="144"/>
      <c r="M25" s="144"/>
      <c r="N25" s="141"/>
    </row>
    <row r="26" spans="1:14" ht="13.5" customHeight="1">
      <c r="A26" s="21">
        <v>43</v>
      </c>
      <c r="B26" s="19">
        <f>VLOOKUP(A26,'C grupa '!$A$4:$R$38,3,FALSE)</f>
        <v>13</v>
      </c>
      <c r="C26" s="81" t="str">
        <f>VLOOKUP(A26,'C grupa '!$A$4:$R$38,4,FALSE)</f>
        <v>Никола Рилак</v>
      </c>
      <c r="D26" s="19" t="str">
        <f t="shared" si="0"/>
        <v>Никола</v>
      </c>
      <c r="E26" s="19" t="str">
        <f t="shared" si="1"/>
        <v>Рилак</v>
      </c>
      <c r="F26" s="19"/>
      <c r="G26" s="43" t="s">
        <v>36</v>
      </c>
      <c r="H26" s="147"/>
      <c r="I26" s="147"/>
      <c r="J26" s="147"/>
      <c r="K26" s="19">
        <f>VLOOKUP(A26,'C grupa '!$A$4:$R$38,18,FALSE)</f>
        <v>279</v>
      </c>
      <c r="L26" s="144"/>
      <c r="M26" s="144"/>
      <c r="N26" s="141"/>
    </row>
    <row r="27" spans="1:14" ht="13.5" customHeight="1" thickBot="1">
      <c r="A27" s="48">
        <v>44</v>
      </c>
      <c r="B27" s="41">
        <f>VLOOKUP(A27,'C grupa '!$A$4:$R$38,3,FALSE)</f>
        <v>31</v>
      </c>
      <c r="C27" s="85" t="str">
        <f>VLOOKUP(A27,'C grupa '!$A$4:$R$38,4,FALSE)</f>
        <v>Војин Вукелић</v>
      </c>
      <c r="D27" s="41" t="str">
        <f>LEFT(C27,FIND(" ",C27)-1)</f>
        <v>Војин</v>
      </c>
      <c r="E27" s="41" t="str">
        <f>MID(C27,LEN(D27)+2,100)</f>
        <v>Вукелић</v>
      </c>
      <c r="F27" s="41"/>
      <c r="G27" s="42" t="s">
        <v>36</v>
      </c>
      <c r="H27" s="148"/>
      <c r="I27" s="148"/>
      <c r="J27" s="148"/>
      <c r="K27" s="41">
        <f>VLOOKUP(A27,'C grupa '!$A$4:$R$38,18,FALSE)</f>
        <v>270</v>
      </c>
      <c r="L27" s="145"/>
      <c r="M27" s="145"/>
      <c r="N27" s="142"/>
    </row>
    <row r="28" spans="1:14" ht="13.5" customHeight="1">
      <c r="A28" s="86">
        <v>45</v>
      </c>
      <c r="B28" s="37">
        <f>VLOOKUP(A28,'C grupa '!$A$4:$R$38,3,FALSE)</f>
        <v>25</v>
      </c>
      <c r="C28" s="81" t="str">
        <f>VLOOKUP(A28,'C grupa '!$A$4:$R$38,4,FALSE)</f>
        <v>Катарина Минић</v>
      </c>
      <c r="D28" s="19" t="str">
        <f t="shared" si="0"/>
        <v>Катарина</v>
      </c>
      <c r="E28" s="19" t="str">
        <f t="shared" si="1"/>
        <v>Минић</v>
      </c>
      <c r="F28" s="19"/>
      <c r="G28" s="43" t="s">
        <v>36</v>
      </c>
      <c r="H28" s="151" t="s">
        <v>108</v>
      </c>
      <c r="I28" s="147" t="s">
        <v>109</v>
      </c>
      <c r="J28" s="147" t="s">
        <v>110</v>
      </c>
      <c r="K28" s="19">
        <f>VLOOKUP(A28,'C grupa '!$A$4:$R$38,18,FALSE)</f>
        <v>120</v>
      </c>
      <c r="L28" s="144">
        <v>0</v>
      </c>
      <c r="M28" s="144">
        <f>SUM(K28:L31)</f>
        <v>849</v>
      </c>
      <c r="N28" s="141">
        <f>SUM(L28:M31)</f>
        <v>849</v>
      </c>
    </row>
    <row r="29" spans="1:14" ht="13.5" customHeight="1">
      <c r="A29" s="21">
        <v>46</v>
      </c>
      <c r="B29" s="19">
        <f>VLOOKUP(A29,'C grupa '!$A$4:$R$38,3,FALSE)</f>
        <v>7</v>
      </c>
      <c r="C29" s="81" t="str">
        <f>VLOOKUP(A29,'C grupa '!$A$4:$R$38,4,FALSE)</f>
        <v>Вања Ђорђевић</v>
      </c>
      <c r="D29" s="19" t="str">
        <f t="shared" si="0"/>
        <v>Вања</v>
      </c>
      <c r="E29" s="19" t="str">
        <f t="shared" si="1"/>
        <v>Ђорђевић</v>
      </c>
      <c r="F29" s="19"/>
      <c r="G29" s="43" t="s">
        <v>36</v>
      </c>
      <c r="H29" s="151"/>
      <c r="I29" s="147"/>
      <c r="J29" s="147"/>
      <c r="K29" s="19">
        <f>VLOOKUP(A29,'C grupa '!$A$4:$R$38,18,FALSE)</f>
        <v>252</v>
      </c>
      <c r="L29" s="144"/>
      <c r="M29" s="144"/>
      <c r="N29" s="141"/>
    </row>
    <row r="30" spans="1:14" ht="13.5" customHeight="1">
      <c r="A30" s="21">
        <v>47</v>
      </c>
      <c r="B30" s="19">
        <f>VLOOKUP(A30,'C grupa '!$A$4:$R$38,3,FALSE)</f>
        <v>16</v>
      </c>
      <c r="C30" s="81" t="str">
        <f>VLOOKUP(A30,'C grupa '!$A$4:$R$38,4,FALSE)</f>
        <v>Стефан Лукић</v>
      </c>
      <c r="D30" s="19" t="str">
        <f t="shared" si="0"/>
        <v>Стефан</v>
      </c>
      <c r="E30" s="19" t="str">
        <f t="shared" si="1"/>
        <v>Лукић</v>
      </c>
      <c r="F30" s="19"/>
      <c r="G30" s="43" t="s">
        <v>36</v>
      </c>
      <c r="H30" s="151"/>
      <c r="I30" s="147"/>
      <c r="J30" s="147"/>
      <c r="K30" s="19">
        <f>VLOOKUP(A30,'C grupa '!$A$4:$R$38,18,FALSE)</f>
        <v>233</v>
      </c>
      <c r="L30" s="144"/>
      <c r="M30" s="144"/>
      <c r="N30" s="141"/>
    </row>
    <row r="31" spans="1:14" ht="13.5" customHeight="1" thickBot="1">
      <c r="A31" s="48">
        <v>48</v>
      </c>
      <c r="B31" s="19">
        <f>VLOOKUP(A31,'C grupa '!$A$4:$R$38,3,FALSE)</f>
        <v>34</v>
      </c>
      <c r="C31" s="85" t="str">
        <f>VLOOKUP(A31,'C grupa '!$A$4:$R$38,4,FALSE)</f>
        <v>Никола Игњатовић</v>
      </c>
      <c r="D31" s="41" t="str">
        <f t="shared" si="0"/>
        <v>Никола</v>
      </c>
      <c r="E31" s="41" t="str">
        <f t="shared" si="1"/>
        <v>Игњатовић</v>
      </c>
      <c r="F31" s="41"/>
      <c r="G31" s="42" t="s">
        <v>36</v>
      </c>
      <c r="H31" s="152"/>
      <c r="I31" s="148"/>
      <c r="J31" s="148"/>
      <c r="K31" s="41">
        <f>VLOOKUP(A31,'C grupa '!$A$4:$R$38,18,FALSE)</f>
        <v>244</v>
      </c>
      <c r="L31" s="145"/>
      <c r="M31" s="145"/>
      <c r="N31" s="142"/>
    </row>
    <row r="32" spans="1:14" ht="13.5" customHeight="1">
      <c r="A32" s="86">
        <v>13</v>
      </c>
      <c r="B32" s="44">
        <f>VLOOKUP(A32,'B grupa'!$A$4:$R$34,3,FALSE)</f>
        <v>65</v>
      </c>
      <c r="C32" s="84" t="str">
        <f>VLOOKUP(A32,'B grupa'!$A$4:$R$34,4,FALSE)</f>
        <v>Вања Тодоровић</v>
      </c>
      <c r="D32" s="44" t="str">
        <f t="shared" si="0"/>
        <v>Вања</v>
      </c>
      <c r="E32" s="44" t="str">
        <f t="shared" si="1"/>
        <v>Тодоровић</v>
      </c>
      <c r="F32" s="44"/>
      <c r="G32" s="46" t="s">
        <v>35</v>
      </c>
      <c r="H32" s="146" t="s">
        <v>7</v>
      </c>
      <c r="I32" s="146" t="s">
        <v>41</v>
      </c>
      <c r="J32" s="146" t="s">
        <v>42</v>
      </c>
      <c r="K32" s="37">
        <f>VLOOKUP(A32,'B grupa'!$A$4:$R$34,18,FALSE)</f>
        <v>214</v>
      </c>
      <c r="L32" s="143">
        <f>SUM(K32:K35)</f>
        <v>942</v>
      </c>
      <c r="M32" s="143">
        <f>SUM(K36:K39)</f>
        <v>1018</v>
      </c>
      <c r="N32" s="140">
        <f>SUM(L32:M39)</f>
        <v>1960</v>
      </c>
    </row>
    <row r="33" spans="1:14" ht="13.5" customHeight="1">
      <c r="A33" s="21">
        <v>14</v>
      </c>
      <c r="B33" s="37">
        <f>VLOOKUP(A33,'B grupa'!$A$4:$R$34,3,FALSE)</f>
        <v>47</v>
      </c>
      <c r="C33" s="84" t="str">
        <f>VLOOKUP(A33,'B grupa'!$A$4:$R$34,4,FALSE)</f>
        <v>Викторија Ђурагић</v>
      </c>
      <c r="D33" s="19" t="str">
        <f t="shared" si="0"/>
        <v>Викторија</v>
      </c>
      <c r="E33" s="19" t="str">
        <f t="shared" si="1"/>
        <v>Ђурагић</v>
      </c>
      <c r="F33" s="19"/>
      <c r="G33" s="25" t="s">
        <v>35</v>
      </c>
      <c r="H33" s="147"/>
      <c r="I33" s="147"/>
      <c r="J33" s="147"/>
      <c r="K33" s="37">
        <f>VLOOKUP(A33,'B grupa'!$A$4:$R$34,18,FALSE)</f>
        <v>268</v>
      </c>
      <c r="L33" s="144"/>
      <c r="M33" s="144"/>
      <c r="N33" s="141"/>
    </row>
    <row r="34" spans="1:14" ht="13.5" customHeight="1">
      <c r="A34" s="21">
        <v>15</v>
      </c>
      <c r="B34" s="37">
        <f>VLOOKUP(A34,'B grupa'!$A$4:$R$34,3,FALSE)</f>
        <v>38</v>
      </c>
      <c r="C34" s="84" t="str">
        <f>VLOOKUP(A34,'B grupa'!$A$4:$R$34,4,FALSE)</f>
        <v>Филип Стојименовић</v>
      </c>
      <c r="D34" s="19" t="str">
        <f t="shared" si="0"/>
        <v>Филип</v>
      </c>
      <c r="E34" s="19" t="str">
        <f t="shared" si="1"/>
        <v>Стојименовић</v>
      </c>
      <c r="F34" s="19"/>
      <c r="G34" s="25" t="s">
        <v>35</v>
      </c>
      <c r="H34" s="147"/>
      <c r="I34" s="147"/>
      <c r="J34" s="147"/>
      <c r="K34" s="37">
        <f>VLOOKUP(A34,'B grupa'!$A$4:$R$34,18,FALSE)</f>
        <v>214</v>
      </c>
      <c r="L34" s="144"/>
      <c r="M34" s="144"/>
      <c r="N34" s="141"/>
    </row>
    <row r="35" spans="1:14" ht="13.5" customHeight="1">
      <c r="A35" s="21">
        <v>16</v>
      </c>
      <c r="B35" s="37">
        <f>VLOOKUP(A35,'B grupa'!$A$4:$R$34,3,FALSE)</f>
        <v>56</v>
      </c>
      <c r="C35" s="84" t="str">
        <f>VLOOKUP(A35,'B grupa'!$A$4:$R$34,4,FALSE)</f>
        <v>Алекса Савић</v>
      </c>
      <c r="D35" s="19" t="str">
        <f t="shared" si="0"/>
        <v>Алекса</v>
      </c>
      <c r="E35" s="19" t="str">
        <f t="shared" si="1"/>
        <v>Савић</v>
      </c>
      <c r="F35" s="19"/>
      <c r="G35" s="25" t="s">
        <v>35</v>
      </c>
      <c r="H35" s="147"/>
      <c r="I35" s="147"/>
      <c r="J35" s="147"/>
      <c r="K35" s="37">
        <f>VLOOKUP(A35,'B grupa'!$A$4:$R$34,18,FALSE)</f>
        <v>246</v>
      </c>
      <c r="L35" s="144"/>
      <c r="M35" s="144"/>
      <c r="N35" s="141"/>
    </row>
    <row r="36" spans="1:14" ht="13.5" customHeight="1">
      <c r="A36" s="21">
        <v>49</v>
      </c>
      <c r="B36" s="19">
        <f>VLOOKUP(A36,'C grupa '!$A$4:$R$38,3,FALSE)</f>
        <v>11</v>
      </c>
      <c r="C36" s="83" t="str">
        <f>VLOOKUP(A36,'C grupa '!$A$4:$R$38,4,FALSE)</f>
        <v>Милица Миловановић</v>
      </c>
      <c r="D36" s="19" t="str">
        <f t="shared" si="0"/>
        <v>Милица</v>
      </c>
      <c r="E36" s="19" t="str">
        <f t="shared" si="1"/>
        <v>Миловановић</v>
      </c>
      <c r="F36" s="19"/>
      <c r="G36" s="43" t="s">
        <v>36</v>
      </c>
      <c r="H36" s="147"/>
      <c r="I36" s="147"/>
      <c r="J36" s="147"/>
      <c r="K36" s="19">
        <f>VLOOKUP(A36,'C grupa '!$A$4:$R$38,18,FALSE)</f>
        <v>268</v>
      </c>
      <c r="L36" s="144"/>
      <c r="M36" s="144"/>
      <c r="N36" s="141"/>
    </row>
    <row r="37" spans="1:14" ht="13.5" customHeight="1">
      <c r="A37" s="21">
        <v>50</v>
      </c>
      <c r="B37" s="19">
        <f>VLOOKUP(A37,'C grupa '!$A$4:$R$38,3,FALSE)</f>
        <v>29</v>
      </c>
      <c r="C37" s="83" t="str">
        <f>VLOOKUP(A37,'C grupa '!$A$4:$R$38,4,FALSE)</f>
        <v>Сташа Ужаревић</v>
      </c>
      <c r="D37" s="19" t="str">
        <f t="shared" si="0"/>
        <v>Сташа</v>
      </c>
      <c r="E37" s="19" t="str">
        <f t="shared" si="1"/>
        <v>Ужаревић</v>
      </c>
      <c r="F37" s="19"/>
      <c r="G37" s="43" t="s">
        <v>36</v>
      </c>
      <c r="H37" s="147"/>
      <c r="I37" s="147"/>
      <c r="J37" s="147"/>
      <c r="K37" s="19">
        <f>VLOOKUP(A37,'C grupa '!$A$4:$R$38,18,FALSE)</f>
        <v>221</v>
      </c>
      <c r="L37" s="144"/>
      <c r="M37" s="144"/>
      <c r="N37" s="141"/>
    </row>
    <row r="38" spans="1:14" ht="13.5" customHeight="1">
      <c r="A38" s="21">
        <v>51</v>
      </c>
      <c r="B38" s="19">
        <f>VLOOKUP(A38,'C grupa '!$A$4:$R$38,3,FALSE)</f>
        <v>2</v>
      </c>
      <c r="C38" s="83" t="str">
        <f>VLOOKUP(A38,'C grupa '!$A$4:$R$38,4,FALSE)</f>
        <v>Вук Петровић</v>
      </c>
      <c r="D38" s="19" t="str">
        <f t="shared" si="0"/>
        <v>Вук</v>
      </c>
      <c r="E38" s="19" t="str">
        <f t="shared" si="1"/>
        <v>Петровић</v>
      </c>
      <c r="F38" s="19"/>
      <c r="G38" s="43" t="s">
        <v>36</v>
      </c>
      <c r="H38" s="147"/>
      <c r="I38" s="147"/>
      <c r="J38" s="147"/>
      <c r="K38" s="19">
        <f>VLOOKUP(A38,'C grupa '!$A$4:$R$38,18,FALSE)</f>
        <v>256</v>
      </c>
      <c r="L38" s="144"/>
      <c r="M38" s="144"/>
      <c r="N38" s="141"/>
    </row>
    <row r="39" spans="1:14" ht="13.5" customHeight="1" thickBot="1">
      <c r="A39" s="48">
        <v>52</v>
      </c>
      <c r="B39" s="41">
        <f>VLOOKUP(A39,'C grupa '!$A$4:$R$38,3,FALSE)</f>
        <v>20</v>
      </c>
      <c r="C39" s="87" t="str">
        <f>VLOOKUP(A39,'C grupa '!$A$4:$R$38,4,FALSE)</f>
        <v>Ђорђе Ратковић</v>
      </c>
      <c r="D39" s="41" t="str">
        <f t="shared" si="0"/>
        <v>Ђорђе</v>
      </c>
      <c r="E39" s="41" t="str">
        <f t="shared" si="1"/>
        <v>Ратковић</v>
      </c>
      <c r="F39" s="41"/>
      <c r="G39" s="42" t="s">
        <v>36</v>
      </c>
      <c r="H39" s="148"/>
      <c r="I39" s="148"/>
      <c r="J39" s="148"/>
      <c r="K39" s="41">
        <f>VLOOKUP(A39,'C grupa '!$A$4:$R$38,18,FALSE)</f>
        <v>273</v>
      </c>
      <c r="L39" s="145"/>
      <c r="M39" s="145"/>
      <c r="N39" s="142"/>
    </row>
    <row r="40" spans="1:14" ht="13.5" customHeight="1">
      <c r="A40" s="86">
        <v>17</v>
      </c>
      <c r="B40" s="37">
        <f>VLOOKUP(A40,'B grupa'!$A$4:$R$34,3,FALSE)</f>
        <v>30</v>
      </c>
      <c r="C40" s="84" t="str">
        <f>VLOOKUP(A40,'B grupa'!$A$4:$R$34,4,FALSE)</f>
        <v>Сара Јаковљевић</v>
      </c>
      <c r="D40" s="44" t="str">
        <f t="shared" si="0"/>
        <v>Сара</v>
      </c>
      <c r="E40" s="44" t="str">
        <f t="shared" si="1"/>
        <v>Јаковљевић</v>
      </c>
      <c r="F40" s="37"/>
      <c r="G40" s="25" t="s">
        <v>35</v>
      </c>
      <c r="H40" s="146" t="s">
        <v>9</v>
      </c>
      <c r="I40" s="146" t="s">
        <v>43</v>
      </c>
      <c r="J40" s="146" t="s">
        <v>55</v>
      </c>
      <c r="K40" s="37">
        <f>VLOOKUP(A40,'B grupa'!$A$4:$R$34,18,FALSE)</f>
        <v>231</v>
      </c>
      <c r="L40" s="143">
        <f>SUM(K40:K43)</f>
        <v>602</v>
      </c>
      <c r="M40" s="143">
        <f>SUM(K44:K47)</f>
        <v>836</v>
      </c>
      <c r="N40" s="140">
        <f>SUM(L40:M47)</f>
        <v>1438</v>
      </c>
    </row>
    <row r="41" spans="1:14" ht="13.5" customHeight="1">
      <c r="A41" s="21">
        <v>18</v>
      </c>
      <c r="B41" s="37">
        <f>VLOOKUP(A41,'B grupa'!$A$4:$R$34,3,FALSE)</f>
        <v>57</v>
      </c>
      <c r="C41" s="84" t="str">
        <f>VLOOKUP(A41,'B grupa'!$A$4:$R$34,4,FALSE)</f>
        <v>Ивона Костић</v>
      </c>
      <c r="D41" s="19" t="str">
        <f t="shared" si="0"/>
        <v>Ивона</v>
      </c>
      <c r="E41" s="19" t="str">
        <f t="shared" si="1"/>
        <v>Костић</v>
      </c>
      <c r="F41" s="19"/>
      <c r="G41" s="25" t="s">
        <v>35</v>
      </c>
      <c r="H41" s="147"/>
      <c r="I41" s="147"/>
      <c r="J41" s="147"/>
      <c r="K41" s="37">
        <f>VLOOKUP(A41,'B grupa'!$A$4:$R$34,18,FALSE)</f>
        <v>182</v>
      </c>
      <c r="L41" s="144"/>
      <c r="M41" s="144"/>
      <c r="N41" s="141"/>
    </row>
    <row r="42" spans="1:14" ht="13.5" customHeight="1">
      <c r="A42" s="21">
        <v>19</v>
      </c>
      <c r="B42" s="37" t="e">
        <f>VLOOKUP(A42,'B grupa'!$A$4:$R$34,3,FALSE)</f>
        <v>#N/A</v>
      </c>
      <c r="C42" s="84" t="e">
        <f>VLOOKUP(A42,'B grupa'!$A$4:$R$34,4,FALSE)</f>
        <v>#N/A</v>
      </c>
      <c r="D42" s="19" t="e">
        <f t="shared" si="0"/>
        <v>#N/A</v>
      </c>
      <c r="E42" s="19" t="e">
        <f t="shared" si="1"/>
        <v>#N/A</v>
      </c>
      <c r="F42" s="19"/>
      <c r="G42" s="25" t="s">
        <v>35</v>
      </c>
      <c r="H42" s="147"/>
      <c r="I42" s="147"/>
      <c r="J42" s="147"/>
      <c r="K42" s="37">
        <v>0</v>
      </c>
      <c r="L42" s="144"/>
      <c r="M42" s="144"/>
      <c r="N42" s="141"/>
    </row>
    <row r="43" spans="1:14" ht="13.5" customHeight="1">
      <c r="A43" s="21">
        <v>20</v>
      </c>
      <c r="B43" s="37">
        <f>VLOOKUP(A43,'B grupa'!$A$4:$R$34,3,FALSE)</f>
        <v>21</v>
      </c>
      <c r="C43" s="84" t="str">
        <f>VLOOKUP(A43,'B grupa'!$A$4:$R$34,4,FALSE)</f>
        <v>Михајло Филиповић</v>
      </c>
      <c r="D43" s="19" t="str">
        <f t="shared" si="0"/>
        <v>Михајло</v>
      </c>
      <c r="E43" s="19" t="str">
        <f t="shared" si="1"/>
        <v>Филиповић</v>
      </c>
      <c r="F43" s="19"/>
      <c r="G43" s="25" t="s">
        <v>35</v>
      </c>
      <c r="H43" s="147"/>
      <c r="I43" s="147"/>
      <c r="J43" s="147"/>
      <c r="K43" s="37">
        <f>VLOOKUP(A43,'B grupa'!$A$4:$R$34,18,FALSE)</f>
        <v>189</v>
      </c>
      <c r="L43" s="144"/>
      <c r="M43" s="144"/>
      <c r="N43" s="141"/>
    </row>
    <row r="44" spans="1:14" ht="13.5" customHeight="1">
      <c r="A44" s="21">
        <v>53</v>
      </c>
      <c r="B44" s="19">
        <f>VLOOKUP(A44,'C grupa '!$A$4:$R$38,3,FALSE)</f>
        <v>48</v>
      </c>
      <c r="C44" s="83" t="str">
        <f>VLOOKUP(A44,'C grupa '!$A$4:$R$38,4,FALSE)</f>
        <v>Милица Антић</v>
      </c>
      <c r="D44" s="19" t="str">
        <f t="shared" si="0"/>
        <v>Милица</v>
      </c>
      <c r="E44" s="19" t="str">
        <f t="shared" si="1"/>
        <v>Антић</v>
      </c>
      <c r="F44" s="19"/>
      <c r="G44" s="43" t="s">
        <v>36</v>
      </c>
      <c r="H44" s="147"/>
      <c r="I44" s="147"/>
      <c r="J44" s="147"/>
      <c r="K44" s="19">
        <f>VLOOKUP(A44,'C grupa '!$A$4:$R$38,18,FALSE)</f>
        <v>194</v>
      </c>
      <c r="L44" s="144"/>
      <c r="M44" s="144"/>
      <c r="N44" s="141"/>
    </row>
    <row r="45" spans="1:14" ht="13.5" customHeight="1">
      <c r="A45" s="21">
        <v>54</v>
      </c>
      <c r="B45" s="19">
        <f>VLOOKUP(A45,'C grupa '!$A$4:$R$38,3,FALSE)</f>
        <v>39</v>
      </c>
      <c r="C45" s="83" t="str">
        <f>VLOOKUP(A45,'C grupa '!$A$4:$R$38,4,FALSE)</f>
        <v>Сандра Ивановић</v>
      </c>
      <c r="D45" s="19" t="str">
        <f t="shared" si="0"/>
        <v>Сандра</v>
      </c>
      <c r="E45" s="19" t="str">
        <f t="shared" si="1"/>
        <v>Ивановић</v>
      </c>
      <c r="F45" s="19"/>
      <c r="G45" s="43" t="s">
        <v>36</v>
      </c>
      <c r="H45" s="147"/>
      <c r="I45" s="147"/>
      <c r="J45" s="147"/>
      <c r="K45" s="19">
        <f>VLOOKUP(A45,'C grupa '!$A$4:$R$38,18,FALSE)</f>
        <v>210</v>
      </c>
      <c r="L45" s="144"/>
      <c r="M45" s="144"/>
      <c r="N45" s="141"/>
    </row>
    <row r="46" spans="1:14" ht="13.5" customHeight="1">
      <c r="A46" s="21">
        <v>55</v>
      </c>
      <c r="B46" s="19">
        <f>VLOOKUP(A46,'C grupa '!$A$4:$R$38,3,FALSE)</f>
        <v>12</v>
      </c>
      <c r="C46" s="83" t="str">
        <f>VLOOKUP(A46,'C grupa '!$A$4:$R$38,4,FALSE)</f>
        <v>Војин Ђиновић</v>
      </c>
      <c r="D46" s="19" t="str">
        <f t="shared" si="0"/>
        <v>Војин</v>
      </c>
      <c r="E46" s="19" t="str">
        <f t="shared" si="1"/>
        <v>Ђиновић</v>
      </c>
      <c r="F46" s="19"/>
      <c r="G46" s="43" t="s">
        <v>36</v>
      </c>
      <c r="H46" s="147"/>
      <c r="I46" s="147"/>
      <c r="J46" s="147"/>
      <c r="K46" s="19">
        <f>VLOOKUP(A46,'C grupa '!$A$4:$R$38,18,FALSE)</f>
        <v>214</v>
      </c>
      <c r="L46" s="144"/>
      <c r="M46" s="144"/>
      <c r="N46" s="141"/>
    </row>
    <row r="47" spans="1:14" ht="13.5" customHeight="1" thickBot="1">
      <c r="A47" s="48">
        <v>56</v>
      </c>
      <c r="B47" s="75">
        <f>VLOOKUP(A47,'C grupa '!$A$4:$R$38,3,FALSE)</f>
        <v>3</v>
      </c>
      <c r="C47" s="87" t="str">
        <f>VLOOKUP(A47,'C grupa '!$A$4:$R$38,4,FALSE)</f>
        <v>Дарко Гавриловић</v>
      </c>
      <c r="D47" s="41" t="str">
        <f t="shared" si="0"/>
        <v>Дарко</v>
      </c>
      <c r="E47" s="75" t="str">
        <f t="shared" si="1"/>
        <v>Гавриловић</v>
      </c>
      <c r="F47" s="75"/>
      <c r="G47" s="42" t="s">
        <v>36</v>
      </c>
      <c r="H47" s="148"/>
      <c r="I47" s="148"/>
      <c r="J47" s="148"/>
      <c r="K47" s="41">
        <f>VLOOKUP(A47,'C grupa '!$A$4:$R$38,18,FALSE)</f>
        <v>218</v>
      </c>
      <c r="L47" s="145"/>
      <c r="M47" s="145"/>
      <c r="N47" s="142"/>
    </row>
    <row r="48" spans="1:14" s="78" customFormat="1" ht="13.5" customHeight="1">
      <c r="A48" s="86">
        <v>21</v>
      </c>
      <c r="B48" s="80">
        <f>VLOOKUP(A48,'B grupa'!$A$4:$R$34,3,FALSE)</f>
        <v>55</v>
      </c>
      <c r="C48" s="82" t="str">
        <f>VLOOKUP(A48,'B grupa'!$A$4:$R$34,4,FALSE)</f>
        <v>Мина  Гајић</v>
      </c>
      <c r="D48" s="37" t="str">
        <f aca="true" t="shared" si="2" ref="D48:D55">LEFT(C48,FIND(" ",C48)-1)</f>
        <v>Мина</v>
      </c>
      <c r="E48" s="80" t="str">
        <f aca="true" t="shared" si="3" ref="E48:E55">MID(C48,LEN(D48)+2,100)</f>
        <v> Гајић</v>
      </c>
      <c r="F48" s="51"/>
      <c r="G48" s="77" t="s">
        <v>35</v>
      </c>
      <c r="H48" s="156" t="s">
        <v>44</v>
      </c>
      <c r="I48" s="159" t="s">
        <v>45</v>
      </c>
      <c r="J48" s="159" t="s">
        <v>132</v>
      </c>
      <c r="K48" s="80">
        <f>VLOOKUP(A48,'B grupa'!$A$4:$R$34,18,FALSE)</f>
        <v>224</v>
      </c>
      <c r="L48" s="149">
        <f>SUM(K48:K51)</f>
        <v>936</v>
      </c>
      <c r="M48" s="149">
        <f>SUM(K52:K55)</f>
        <v>908</v>
      </c>
      <c r="N48" s="150">
        <f>SUM(L48:M55)</f>
        <v>1844</v>
      </c>
    </row>
    <row r="49" spans="1:14" s="4" customFormat="1" ht="13.5" customHeight="1">
      <c r="A49" s="21">
        <v>22</v>
      </c>
      <c r="B49" s="19">
        <f>VLOOKUP(A49,'B grupa'!$A$4:$R$34,3,FALSE)</f>
        <v>46</v>
      </c>
      <c r="C49" s="82" t="str">
        <f>VLOOKUP(A49,'B grupa'!$A$4:$R$34,4,FALSE)</f>
        <v>Матеј  Гајић</v>
      </c>
      <c r="D49" s="19" t="str">
        <f t="shared" si="2"/>
        <v>Матеј</v>
      </c>
      <c r="E49" s="19" t="str">
        <f t="shared" si="3"/>
        <v> Гајић</v>
      </c>
      <c r="F49" s="74"/>
      <c r="G49" s="77" t="s">
        <v>35</v>
      </c>
      <c r="H49" s="157"/>
      <c r="I49" s="160"/>
      <c r="J49" s="160"/>
      <c r="K49" s="19">
        <f>VLOOKUP(A49,'B grupa'!$A$4:$R$34,18,FALSE)</f>
        <v>242</v>
      </c>
      <c r="L49" s="144"/>
      <c r="M49" s="144"/>
      <c r="N49" s="141"/>
    </row>
    <row r="50" spans="1:14" s="4" customFormat="1" ht="13.5" customHeight="1">
      <c r="A50" s="21">
        <v>23</v>
      </c>
      <c r="B50" s="19">
        <f>VLOOKUP(A50,'B grupa'!$A$4:$R$34,3,FALSE)</f>
        <v>64</v>
      </c>
      <c r="C50" s="82" t="str">
        <f>VLOOKUP(A50,'B grupa'!$A$4:$R$34,4,FALSE)</f>
        <v>Страхиња  Петровић</v>
      </c>
      <c r="D50" s="19" t="str">
        <f t="shared" si="2"/>
        <v>Страхиња</v>
      </c>
      <c r="E50" s="19" t="str">
        <f t="shared" si="3"/>
        <v> Петровић</v>
      </c>
      <c r="F50" s="74"/>
      <c r="G50" s="77" t="s">
        <v>35</v>
      </c>
      <c r="H50" s="157"/>
      <c r="I50" s="160"/>
      <c r="J50" s="160"/>
      <c r="K50" s="19">
        <f>VLOOKUP(A50,'B grupa'!$A$4:$R$34,18,FALSE)</f>
        <v>250</v>
      </c>
      <c r="L50" s="144"/>
      <c r="M50" s="144"/>
      <c r="N50" s="141"/>
    </row>
    <row r="51" spans="1:14" s="4" customFormat="1" ht="13.5" customHeight="1">
      <c r="A51" s="21">
        <v>24</v>
      </c>
      <c r="B51" s="19">
        <f>VLOOKUP(A51,'B grupa'!$A$4:$R$34,3,FALSE)</f>
        <v>43</v>
      </c>
      <c r="C51" s="82" t="str">
        <f>VLOOKUP(A51,'B grupa'!$A$4:$R$34,4,FALSE)</f>
        <v>Анђела  Милојевић</v>
      </c>
      <c r="D51" s="37" t="str">
        <f t="shared" si="2"/>
        <v>Анђела</v>
      </c>
      <c r="E51" s="37" t="str">
        <f t="shared" si="3"/>
        <v> Милојевић</v>
      </c>
      <c r="F51" s="74"/>
      <c r="G51" s="77" t="s">
        <v>35</v>
      </c>
      <c r="H51" s="157"/>
      <c r="I51" s="160"/>
      <c r="J51" s="160"/>
      <c r="K51" s="19">
        <f>VLOOKUP(A51,'B grupa'!$A$4:$R$34,18,FALSE)</f>
        <v>220</v>
      </c>
      <c r="L51" s="144"/>
      <c r="M51" s="144"/>
      <c r="N51" s="141"/>
    </row>
    <row r="52" spans="1:14" s="4" customFormat="1" ht="13.5" customHeight="1">
      <c r="A52" s="21">
        <v>57</v>
      </c>
      <c r="B52" s="19">
        <f>VLOOKUP(A52,'C grupa '!$A$4:$R$38,3,FALSE)</f>
        <v>37</v>
      </c>
      <c r="C52" s="83" t="str">
        <f>VLOOKUP(A52,'C grupa '!$A$4:$R$38,4,FALSE)</f>
        <v>Невена Весић</v>
      </c>
      <c r="D52" s="19" t="str">
        <f t="shared" si="2"/>
        <v>Невена</v>
      </c>
      <c r="E52" s="19" t="str">
        <f t="shared" si="3"/>
        <v>Весић</v>
      </c>
      <c r="F52" s="26"/>
      <c r="G52" s="43" t="s">
        <v>36</v>
      </c>
      <c r="H52" s="157"/>
      <c r="I52" s="160"/>
      <c r="J52" s="157"/>
      <c r="K52" s="19">
        <f>VLOOKUP(A52,'C grupa '!$A$4:$R$38,18,FALSE)</f>
        <v>192</v>
      </c>
      <c r="L52" s="144"/>
      <c r="M52" s="144"/>
      <c r="N52" s="141"/>
    </row>
    <row r="53" spans="1:14" s="4" customFormat="1" ht="13.5" customHeight="1">
      <c r="A53" s="21">
        <v>58</v>
      </c>
      <c r="B53" s="19">
        <f>VLOOKUP(A53,'C grupa '!$A$4:$R$38,3,FALSE)</f>
        <v>28</v>
      </c>
      <c r="C53" s="83" t="str">
        <f>VLOOKUP(A53,'C grupa '!$A$4:$R$38,4,FALSE)</f>
        <v>Ненад Ђурђевић</v>
      </c>
      <c r="D53" s="19" t="str">
        <f t="shared" si="2"/>
        <v>Ненад</v>
      </c>
      <c r="E53" s="19" t="str">
        <f t="shared" si="3"/>
        <v>Ђурђевић</v>
      </c>
      <c r="F53" s="26"/>
      <c r="G53" s="43" t="s">
        <v>36</v>
      </c>
      <c r="H53" s="157"/>
      <c r="I53" s="160"/>
      <c r="J53" s="157"/>
      <c r="K53" s="19">
        <f>VLOOKUP(A53,'C grupa '!$A$4:$R$38,18,FALSE)</f>
        <v>237</v>
      </c>
      <c r="L53" s="144"/>
      <c r="M53" s="144"/>
      <c r="N53" s="141"/>
    </row>
    <row r="54" spans="1:14" s="4" customFormat="1" ht="13.5" customHeight="1">
      <c r="A54" s="21">
        <v>59</v>
      </c>
      <c r="B54" s="19">
        <f>VLOOKUP(A54,'C grupa '!$A$4:$R$38,3,FALSE)</f>
        <v>10</v>
      </c>
      <c r="C54" s="83" t="str">
        <f>VLOOKUP(A54,'C grupa '!$A$4:$R$38,4,FALSE)</f>
        <v>Ђорђе  Панић</v>
      </c>
      <c r="D54" s="19" t="str">
        <f t="shared" si="2"/>
        <v>Ђорђе</v>
      </c>
      <c r="E54" s="19" t="str">
        <f t="shared" si="3"/>
        <v> Панић</v>
      </c>
      <c r="F54" s="26"/>
      <c r="G54" s="43" t="s">
        <v>36</v>
      </c>
      <c r="H54" s="157"/>
      <c r="I54" s="160"/>
      <c r="J54" s="157"/>
      <c r="K54" s="19">
        <f>VLOOKUP(A54,'C grupa '!$A$4:$R$38,18,FALSE)</f>
        <v>252</v>
      </c>
      <c r="L54" s="144"/>
      <c r="M54" s="144"/>
      <c r="N54" s="141"/>
    </row>
    <row r="55" spans="1:14" s="79" customFormat="1" ht="13.5" customHeight="1" thickBot="1">
      <c r="A55" s="48">
        <v>60</v>
      </c>
      <c r="B55" s="41">
        <f>VLOOKUP(A55,'C grupa '!$A$4:$R$38,3,FALSE)</f>
        <v>19</v>
      </c>
      <c r="C55" s="87" t="str">
        <f>VLOOKUP(A55,'C grupa '!$A$4:$R$38,4,FALSE)</f>
        <v>Сара  Поповић</v>
      </c>
      <c r="D55" s="41" t="str">
        <f t="shared" si="2"/>
        <v>Сара</v>
      </c>
      <c r="E55" s="41" t="str">
        <f t="shared" si="3"/>
        <v> Поповић</v>
      </c>
      <c r="F55" s="50"/>
      <c r="G55" s="42" t="s">
        <v>36</v>
      </c>
      <c r="H55" s="158"/>
      <c r="I55" s="161"/>
      <c r="J55" s="158"/>
      <c r="K55" s="41">
        <f>VLOOKUP(A55,'C grupa '!$A$4:$R$38,18,FALSE)</f>
        <v>227</v>
      </c>
      <c r="L55" s="145"/>
      <c r="M55" s="145"/>
      <c r="N55" s="142"/>
    </row>
    <row r="56" spans="1:14" ht="13.5" customHeight="1">
      <c r="A56" s="86">
        <v>25</v>
      </c>
      <c r="B56" s="37">
        <f>VLOOKUP(A56,'B grupa'!$A$4:$R$34,3,FALSE)</f>
        <v>15</v>
      </c>
      <c r="C56" s="82" t="str">
        <f>VLOOKUP(A56,'B grupa'!$A$4:$R$34,4,FALSE)</f>
        <v>Бранислав Смиљковић</v>
      </c>
      <c r="D56" s="37" t="str">
        <f aca="true" t="shared" si="4" ref="D56:D71">LEFT(C56,FIND(" ",C56)-1)</f>
        <v>Бранислав</v>
      </c>
      <c r="E56" s="37" t="str">
        <f aca="true" t="shared" si="5" ref="E56:E71">MID(C56,LEN(D56)+2,100)</f>
        <v>Смиљковић</v>
      </c>
      <c r="F56" s="37"/>
      <c r="G56" s="77" t="s">
        <v>35</v>
      </c>
      <c r="H56" s="146" t="s">
        <v>11</v>
      </c>
      <c r="I56" s="146" t="s">
        <v>28</v>
      </c>
      <c r="J56" s="146" t="s">
        <v>29</v>
      </c>
      <c r="K56" s="37">
        <f>VLOOKUP(A56,'B grupa'!$A$4:$R$34,18,FALSE)</f>
        <v>283</v>
      </c>
      <c r="L56" s="143">
        <f>SUM(K56:K59)</f>
        <v>1079</v>
      </c>
      <c r="M56" s="143">
        <f>SUM(K60:K63)</f>
        <v>1094</v>
      </c>
      <c r="N56" s="140">
        <f>SUM(L56:M63)</f>
        <v>2173</v>
      </c>
    </row>
    <row r="57" spans="1:14" ht="13.5" customHeight="1">
      <c r="A57" s="21">
        <v>26</v>
      </c>
      <c r="B57" s="19">
        <f>VLOOKUP(A57,'B grupa'!$A$4:$R$34,3,FALSE)</f>
        <v>24</v>
      </c>
      <c r="C57" s="82" t="str">
        <f>VLOOKUP(A57,'B grupa'!$A$4:$R$34,4,FALSE)</f>
        <v>Андрија Недић</v>
      </c>
      <c r="D57" s="19" t="str">
        <f t="shared" si="4"/>
        <v>Андрија</v>
      </c>
      <c r="E57" s="19" t="str">
        <f t="shared" si="5"/>
        <v>Недић</v>
      </c>
      <c r="F57" s="19"/>
      <c r="G57" s="25" t="s">
        <v>35</v>
      </c>
      <c r="H57" s="147"/>
      <c r="I57" s="147"/>
      <c r="J57" s="147"/>
      <c r="K57" s="37">
        <f>VLOOKUP(A57,'B grupa'!$A$4:$R$34,18,FALSE)</f>
        <v>270</v>
      </c>
      <c r="L57" s="144"/>
      <c r="M57" s="144"/>
      <c r="N57" s="141"/>
    </row>
    <row r="58" spans="1:14" ht="13.5" customHeight="1">
      <c r="A58" s="21">
        <v>27</v>
      </c>
      <c r="B58" s="19">
        <f>VLOOKUP(A58,'B grupa'!$A$4:$R$34,3,FALSE)</f>
        <v>51</v>
      </c>
      <c r="C58" s="82" t="str">
        <f>VLOOKUP(A58,'B grupa'!$A$4:$R$34,4,FALSE)</f>
        <v>Мина Здравковић</v>
      </c>
      <c r="D58" s="19" t="str">
        <f t="shared" si="4"/>
        <v>Мина</v>
      </c>
      <c r="E58" s="19" t="str">
        <f t="shared" si="5"/>
        <v>Здравковић</v>
      </c>
      <c r="F58" s="19"/>
      <c r="G58" s="25" t="s">
        <v>35</v>
      </c>
      <c r="H58" s="147"/>
      <c r="I58" s="147"/>
      <c r="J58" s="147"/>
      <c r="K58" s="37">
        <f>VLOOKUP(A58,'B grupa'!$A$4:$R$34,18,FALSE)</f>
        <v>267</v>
      </c>
      <c r="L58" s="144"/>
      <c r="M58" s="144"/>
      <c r="N58" s="141"/>
    </row>
    <row r="59" spans="1:14" ht="13.5" customHeight="1">
      <c r="A59" s="21">
        <v>28</v>
      </c>
      <c r="B59" s="19">
        <f>VLOOKUP(A59,'B grupa'!$A$4:$R$34,3,FALSE)</f>
        <v>60</v>
      </c>
      <c r="C59" s="82" t="str">
        <f>VLOOKUP(A59,'B grupa'!$A$4:$R$34,4,FALSE)</f>
        <v>Кристина Думић</v>
      </c>
      <c r="D59" s="19" t="str">
        <f t="shared" si="4"/>
        <v>Кристина</v>
      </c>
      <c r="E59" s="19" t="str">
        <f t="shared" si="5"/>
        <v>Думић</v>
      </c>
      <c r="F59" s="19"/>
      <c r="G59" s="25" t="s">
        <v>35</v>
      </c>
      <c r="H59" s="147"/>
      <c r="I59" s="147"/>
      <c r="J59" s="147"/>
      <c r="K59" s="37">
        <f>VLOOKUP(A59,'B grupa'!$A$4:$R$34,18,FALSE)</f>
        <v>259</v>
      </c>
      <c r="L59" s="144"/>
      <c r="M59" s="144"/>
      <c r="N59" s="141"/>
    </row>
    <row r="60" spans="1:14" ht="13.5" customHeight="1">
      <c r="A60" s="21">
        <v>61</v>
      </c>
      <c r="B60" s="19">
        <f>VLOOKUP(A60,'C grupa '!$A$4:$R$38,3,FALSE)</f>
        <v>6</v>
      </c>
      <c r="C60" s="83" t="str">
        <f>VLOOKUP(A60,'C grupa '!$A$4:$R$38,4,FALSE)</f>
        <v>Теодор Станковић</v>
      </c>
      <c r="D60" s="19" t="str">
        <f t="shared" si="4"/>
        <v>Теодор</v>
      </c>
      <c r="E60" s="19" t="str">
        <f t="shared" si="5"/>
        <v>Станковић</v>
      </c>
      <c r="F60" s="21"/>
      <c r="G60" s="43" t="s">
        <v>36</v>
      </c>
      <c r="H60" s="147"/>
      <c r="I60" s="147"/>
      <c r="J60" s="147"/>
      <c r="K60" s="19">
        <f>VLOOKUP(A60,'C grupa '!$A$4:$R$38,18,FALSE)</f>
        <v>279</v>
      </c>
      <c r="L60" s="144"/>
      <c r="M60" s="144"/>
      <c r="N60" s="141"/>
    </row>
    <row r="61" spans="1:14" ht="13.5" customHeight="1">
      <c r="A61" s="21">
        <v>62</v>
      </c>
      <c r="B61" s="19">
        <f>VLOOKUP(A61,'C grupa '!$A$4:$R$38,3,FALSE)</f>
        <v>42</v>
      </c>
      <c r="C61" s="83" t="str">
        <f>VLOOKUP(A61,'C grupa '!$A$4:$R$38,4,FALSE)</f>
        <v>Марко Филиповић</v>
      </c>
      <c r="D61" s="19" t="str">
        <f t="shared" si="4"/>
        <v>Марко</v>
      </c>
      <c r="E61" s="19" t="str">
        <f t="shared" si="5"/>
        <v>Филиповић</v>
      </c>
      <c r="F61" s="21"/>
      <c r="G61" s="43" t="s">
        <v>36</v>
      </c>
      <c r="H61" s="147"/>
      <c r="I61" s="147"/>
      <c r="J61" s="147"/>
      <c r="K61" s="19">
        <f>VLOOKUP(A61,'C grupa '!$A$4:$R$38,18,FALSE)</f>
        <v>276</v>
      </c>
      <c r="L61" s="144"/>
      <c r="M61" s="144"/>
      <c r="N61" s="141"/>
    </row>
    <row r="62" spans="1:14" ht="13.5" customHeight="1">
      <c r="A62" s="21">
        <v>63</v>
      </c>
      <c r="B62" s="19">
        <f>VLOOKUP(A62,'C grupa '!$A$4:$R$38,3,FALSE)</f>
        <v>69</v>
      </c>
      <c r="C62" s="83" t="str">
        <f>VLOOKUP(A62,'C grupa '!$A$4:$R$38,4,FALSE)</f>
        <v>Ема Раденковић</v>
      </c>
      <c r="D62" s="19" t="str">
        <f t="shared" si="4"/>
        <v>Ема</v>
      </c>
      <c r="E62" s="19" t="str">
        <f t="shared" si="5"/>
        <v>Раденковић</v>
      </c>
      <c r="F62" s="21"/>
      <c r="G62" s="43" t="s">
        <v>36</v>
      </c>
      <c r="H62" s="147"/>
      <c r="I62" s="147"/>
      <c r="J62" s="147"/>
      <c r="K62" s="19">
        <f>VLOOKUP(A62,'C grupa '!$A$4:$R$38,18,FALSE)</f>
        <v>282</v>
      </c>
      <c r="L62" s="144"/>
      <c r="M62" s="144"/>
      <c r="N62" s="141"/>
    </row>
    <row r="63" spans="1:14" ht="13.5" customHeight="1" thickBot="1">
      <c r="A63" s="48">
        <v>64</v>
      </c>
      <c r="B63" s="19">
        <f>VLOOKUP(A63,'C grupa '!$A$4:$R$38,3,FALSE)</f>
        <v>33</v>
      </c>
      <c r="C63" s="87" t="str">
        <f>VLOOKUP(A63,'C grupa '!$A$4:$R$38,4,FALSE)</f>
        <v>Анастасија Ђуровић</v>
      </c>
      <c r="D63" s="41" t="str">
        <f t="shared" si="4"/>
        <v>Анастасија</v>
      </c>
      <c r="E63" s="41" t="str">
        <f t="shared" si="5"/>
        <v>Ђуровић</v>
      </c>
      <c r="F63" s="48"/>
      <c r="G63" s="42" t="s">
        <v>36</v>
      </c>
      <c r="H63" s="148"/>
      <c r="I63" s="148"/>
      <c r="J63" s="148"/>
      <c r="K63" s="41">
        <f>VLOOKUP(A63,'C grupa '!$A$4:$R$38,18,FALSE)</f>
        <v>257</v>
      </c>
      <c r="L63" s="145"/>
      <c r="M63" s="145"/>
      <c r="N63" s="142"/>
    </row>
    <row r="64" spans="1:14" ht="13.5" customHeight="1">
      <c r="A64" s="86">
        <v>29</v>
      </c>
      <c r="B64" s="44">
        <f>VLOOKUP(A64,'B grupa'!$A$4:$R$34,3,FALSE)</f>
        <v>63</v>
      </c>
      <c r="C64" s="82" t="str">
        <f>VLOOKUP(A64,'B grupa'!$A$4:$R$34,4,FALSE)</f>
        <v>Милан Милосављевић</v>
      </c>
      <c r="D64" s="44" t="str">
        <f t="shared" si="4"/>
        <v>Милан</v>
      </c>
      <c r="E64" s="44" t="str">
        <f t="shared" si="5"/>
        <v>Милосављевић</v>
      </c>
      <c r="F64" s="49"/>
      <c r="G64" s="46" t="s">
        <v>35</v>
      </c>
      <c r="H64" s="153" t="s">
        <v>10</v>
      </c>
      <c r="I64" s="153" t="s">
        <v>10</v>
      </c>
      <c r="J64" s="153" t="s">
        <v>47</v>
      </c>
      <c r="K64" s="37">
        <f>VLOOKUP(A64,'B grupa'!$A$4:$R$34,18,FALSE)</f>
        <v>195</v>
      </c>
      <c r="L64" s="143">
        <f>SUM(K64:K67)</f>
        <v>807</v>
      </c>
      <c r="M64" s="143">
        <f>SUM(K68:K71)</f>
        <v>933</v>
      </c>
      <c r="N64" s="140">
        <f>SUM(L64:M71)</f>
        <v>1740</v>
      </c>
    </row>
    <row r="65" spans="1:14" ht="13.5" customHeight="1">
      <c r="A65" s="21">
        <v>30</v>
      </c>
      <c r="B65" s="19">
        <f>VLOOKUP(A65,'B grupa'!$A$4:$R$34,3,FALSE)</f>
        <v>36</v>
      </c>
      <c r="C65" s="82" t="str">
        <f>VLOOKUP(A65,'B grupa'!$A$4:$R$34,4,FALSE)</f>
        <v>Страхиња Лукић</v>
      </c>
      <c r="D65" s="19" t="str">
        <f t="shared" si="4"/>
        <v>Страхиња</v>
      </c>
      <c r="E65" s="19" t="str">
        <f t="shared" si="5"/>
        <v>Лукић</v>
      </c>
      <c r="F65" s="21"/>
      <c r="G65" s="25" t="s">
        <v>35</v>
      </c>
      <c r="H65" s="154"/>
      <c r="I65" s="154"/>
      <c r="J65" s="154"/>
      <c r="K65" s="37">
        <f>VLOOKUP(A65,'B grupa'!$A$4:$R$34,18,FALSE)</f>
        <v>219</v>
      </c>
      <c r="L65" s="144"/>
      <c r="M65" s="144"/>
      <c r="N65" s="141"/>
    </row>
    <row r="66" spans="1:14" ht="13.5" customHeight="1">
      <c r="A66" s="21">
        <v>31</v>
      </c>
      <c r="B66" s="19">
        <f>VLOOKUP(A66,'B grupa'!$A$4:$R$34,3,FALSE)</f>
        <v>45</v>
      </c>
      <c r="C66" s="82" t="str">
        <f>VLOOKUP(A66,'B grupa'!$A$4:$R$34,4,FALSE)</f>
        <v>Невена Стефановић</v>
      </c>
      <c r="D66" s="19" t="str">
        <f t="shared" si="4"/>
        <v>Невена</v>
      </c>
      <c r="E66" s="19" t="str">
        <f t="shared" si="5"/>
        <v>Стефановић</v>
      </c>
      <c r="F66" s="21"/>
      <c r="G66" s="25" t="s">
        <v>35</v>
      </c>
      <c r="H66" s="154"/>
      <c r="I66" s="154"/>
      <c r="J66" s="154"/>
      <c r="K66" s="37">
        <f>VLOOKUP(A66,'B grupa'!$A$4:$R$34,18,FALSE)</f>
        <v>215</v>
      </c>
      <c r="L66" s="144"/>
      <c r="M66" s="144"/>
      <c r="N66" s="141"/>
    </row>
    <row r="67" spans="1:14" ht="13.5" customHeight="1">
      <c r="A67" s="21">
        <v>32</v>
      </c>
      <c r="B67" s="19">
        <f>VLOOKUP(A67,'B grupa'!$A$4:$R$34,3,FALSE)</f>
        <v>54</v>
      </c>
      <c r="C67" s="82" t="str">
        <f>VLOOKUP(A67,'B grupa'!$A$4:$R$34,4,FALSE)</f>
        <v>Дарија Давидовић</v>
      </c>
      <c r="D67" s="19" t="str">
        <f t="shared" si="4"/>
        <v>Дарија</v>
      </c>
      <c r="E67" s="19" t="str">
        <f t="shared" si="5"/>
        <v>Давидовић</v>
      </c>
      <c r="F67" s="21"/>
      <c r="G67" s="25" t="s">
        <v>35</v>
      </c>
      <c r="H67" s="154"/>
      <c r="I67" s="154"/>
      <c r="J67" s="154"/>
      <c r="K67" s="37">
        <f>VLOOKUP(A67,'B grupa'!$A$4:$R$34,18,FALSE)</f>
        <v>178</v>
      </c>
      <c r="L67" s="144"/>
      <c r="M67" s="144"/>
      <c r="N67" s="141"/>
    </row>
    <row r="68" spans="1:14" ht="13.5" customHeight="1">
      <c r="A68" s="21">
        <v>65</v>
      </c>
      <c r="B68" s="19">
        <f>VLOOKUP(A68,'C grupa '!$A$4:$R$38,3,FALSE)</f>
        <v>72</v>
      </c>
      <c r="C68" s="83" t="str">
        <f>VLOOKUP(A68,'C grupa '!$A$4:$R$38,4,FALSE)</f>
        <v>Николина Ивановић</v>
      </c>
      <c r="D68" s="19" t="str">
        <f t="shared" si="4"/>
        <v>Николина</v>
      </c>
      <c r="E68" s="19" t="str">
        <f t="shared" si="5"/>
        <v>Ивановић</v>
      </c>
      <c r="F68" s="21"/>
      <c r="G68" s="43" t="s">
        <v>36</v>
      </c>
      <c r="H68" s="154"/>
      <c r="I68" s="154"/>
      <c r="J68" s="154"/>
      <c r="K68" s="19">
        <f>VLOOKUP(A68,'C grupa '!$A$4:$R$38,18,FALSE)</f>
        <v>232</v>
      </c>
      <c r="L68" s="144"/>
      <c r="M68" s="144"/>
      <c r="N68" s="141"/>
    </row>
    <row r="69" spans="1:14" ht="13.5" customHeight="1">
      <c r="A69" s="21">
        <v>66</v>
      </c>
      <c r="B69" s="19">
        <f>VLOOKUP(A69,'C grupa '!$A$4:$R$38,3,FALSE)</f>
        <v>18</v>
      </c>
      <c r="C69" s="83" t="str">
        <f>VLOOKUP(A69,'C grupa '!$A$4:$R$38,4,FALSE)</f>
        <v>Николина Рачић</v>
      </c>
      <c r="D69" s="19" t="str">
        <f t="shared" si="4"/>
        <v>Николина</v>
      </c>
      <c r="E69" s="19" t="str">
        <f t="shared" si="5"/>
        <v>Рачић</v>
      </c>
      <c r="F69" s="21"/>
      <c r="G69" s="43" t="s">
        <v>36</v>
      </c>
      <c r="H69" s="154"/>
      <c r="I69" s="154"/>
      <c r="J69" s="154"/>
      <c r="K69" s="19">
        <f>VLOOKUP(A69,'C grupa '!$A$4:$R$38,18,FALSE)</f>
        <v>230</v>
      </c>
      <c r="L69" s="144"/>
      <c r="M69" s="144"/>
      <c r="N69" s="141"/>
    </row>
    <row r="70" spans="1:14" ht="13.5" customHeight="1">
      <c r="A70" s="21">
        <v>67</v>
      </c>
      <c r="B70" s="19">
        <f>VLOOKUP(A70,'C grupa '!$A$4:$R$38,3,FALSE)</f>
        <v>9</v>
      </c>
      <c r="C70" s="83" t="str">
        <f>VLOOKUP(A70,'C grupa '!$A$4:$R$38,4,FALSE)</f>
        <v>Младен Симоновић</v>
      </c>
      <c r="D70" s="19" t="str">
        <f t="shared" si="4"/>
        <v>Младен</v>
      </c>
      <c r="E70" s="19" t="str">
        <f t="shared" si="5"/>
        <v>Симоновић</v>
      </c>
      <c r="F70" s="21"/>
      <c r="G70" s="43" t="s">
        <v>36</v>
      </c>
      <c r="H70" s="154"/>
      <c r="I70" s="154"/>
      <c r="J70" s="154"/>
      <c r="K70" s="19">
        <f>VLOOKUP(A70,'C grupa '!$A$4:$R$38,18,FALSE)</f>
        <v>253</v>
      </c>
      <c r="L70" s="144"/>
      <c r="M70" s="144"/>
      <c r="N70" s="141"/>
    </row>
    <row r="71" spans="1:14" ht="13.5" customHeight="1" thickBot="1">
      <c r="A71" s="48">
        <v>68</v>
      </c>
      <c r="B71" s="41">
        <f>VLOOKUP(A71,'C grupa '!$A$4:$R$38,3,FALSE)</f>
        <v>27</v>
      </c>
      <c r="C71" s="87" t="str">
        <f>VLOOKUP(A71,'C grupa '!$A$4:$R$38,4,FALSE)</f>
        <v>Милош Благојевић</v>
      </c>
      <c r="D71" s="41" t="str">
        <f t="shared" si="4"/>
        <v>Милош</v>
      </c>
      <c r="E71" s="41" t="str">
        <f t="shared" si="5"/>
        <v>Благојевић</v>
      </c>
      <c r="F71" s="48"/>
      <c r="G71" s="42" t="s">
        <v>36</v>
      </c>
      <c r="H71" s="155"/>
      <c r="I71" s="155"/>
      <c r="J71" s="155"/>
      <c r="K71" s="41">
        <f>VLOOKUP(A71,'C grupa '!$A$4:$R$38,18,FALSE)</f>
        <v>218</v>
      </c>
      <c r="L71" s="145"/>
      <c r="M71" s="145"/>
      <c r="N71" s="142"/>
    </row>
  </sheetData>
  <sheetProtection/>
  <mergeCells count="55">
    <mergeCell ref="A1:M1"/>
    <mergeCell ref="L4:L11"/>
    <mergeCell ref="M4:M11"/>
    <mergeCell ref="L12:L19"/>
    <mergeCell ref="M12:M19"/>
    <mergeCell ref="H4:H11"/>
    <mergeCell ref="N20:N27"/>
    <mergeCell ref="L28:L31"/>
    <mergeCell ref="J4:J11"/>
    <mergeCell ref="N28:N31"/>
    <mergeCell ref="N4:N11"/>
    <mergeCell ref="N12:N19"/>
    <mergeCell ref="H20:H27"/>
    <mergeCell ref="I20:I27"/>
    <mergeCell ref="I4:I11"/>
    <mergeCell ref="M32:M39"/>
    <mergeCell ref="N32:N39"/>
    <mergeCell ref="L40:L47"/>
    <mergeCell ref="M40:M47"/>
    <mergeCell ref="N40:N47"/>
    <mergeCell ref="L20:L27"/>
    <mergeCell ref="M20:M27"/>
    <mergeCell ref="H64:H71"/>
    <mergeCell ref="I64:I71"/>
    <mergeCell ref="J64:J71"/>
    <mergeCell ref="L56:L63"/>
    <mergeCell ref="L32:L39"/>
    <mergeCell ref="H32:H39"/>
    <mergeCell ref="I32:I39"/>
    <mergeCell ref="H48:H55"/>
    <mergeCell ref="I48:I55"/>
    <mergeCell ref="J48:J55"/>
    <mergeCell ref="N48:N55"/>
    <mergeCell ref="H12:H19"/>
    <mergeCell ref="I12:I19"/>
    <mergeCell ref="J12:J19"/>
    <mergeCell ref="J32:J39"/>
    <mergeCell ref="J20:J27"/>
    <mergeCell ref="M28:M31"/>
    <mergeCell ref="H28:H31"/>
    <mergeCell ref="I28:I31"/>
    <mergeCell ref="J28:J31"/>
    <mergeCell ref="H56:H63"/>
    <mergeCell ref="H40:H47"/>
    <mergeCell ref="I40:I47"/>
    <mergeCell ref="J40:J47"/>
    <mergeCell ref="L48:L55"/>
    <mergeCell ref="M48:M55"/>
    <mergeCell ref="M56:M63"/>
    <mergeCell ref="N56:N63"/>
    <mergeCell ref="L64:L71"/>
    <mergeCell ref="N64:N71"/>
    <mergeCell ref="J56:J63"/>
    <mergeCell ref="I56:I63"/>
    <mergeCell ref="M64:M71"/>
  </mergeCells>
  <printOptions/>
  <pageMargins left="0.41" right="0.36" top="0.24" bottom="0.7480314960629921" header="0.15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6"/>
  <sheetViews>
    <sheetView tabSelected="1" zoomScalePageLayoutView="0" workbookViewId="0" topLeftCell="B1">
      <selection activeCell="J9" sqref="J9"/>
    </sheetView>
  </sheetViews>
  <sheetFormatPr defaultColWidth="9.140625" defaultRowHeight="12.75"/>
  <cols>
    <col min="2" max="2" width="10.28125" style="0" customWidth="1"/>
    <col min="3" max="3" width="24.28125" style="0" customWidth="1"/>
    <col min="4" max="4" width="18.57421875" style="0" customWidth="1"/>
    <col min="5" max="5" width="20.140625" style="0" customWidth="1"/>
  </cols>
  <sheetData>
    <row r="2" spans="2:12" ht="15.75">
      <c r="B2" s="135" t="s">
        <v>93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3" ht="24" thickBot="1">
      <c r="B3" s="60" t="s">
        <v>16</v>
      </c>
      <c r="C3" s="11"/>
    </row>
    <row r="4" spans="2:7" ht="37.5" customHeight="1" thickBot="1" thickTop="1">
      <c r="B4" s="108" t="s">
        <v>17</v>
      </c>
      <c r="C4" s="106" t="s">
        <v>0</v>
      </c>
      <c r="D4" s="105" t="s">
        <v>20</v>
      </c>
      <c r="E4" s="105" t="s">
        <v>21</v>
      </c>
      <c r="F4" s="106" t="s">
        <v>18</v>
      </c>
      <c r="G4" s="109" t="s">
        <v>19</v>
      </c>
    </row>
    <row r="5" spans="2:7" ht="16.5" thickTop="1">
      <c r="B5" s="52">
        <v>1</v>
      </c>
      <c r="C5" s="53" t="s">
        <v>11</v>
      </c>
      <c r="D5" s="110">
        <f>'Ekipni rezultati za skole'!$L$56</f>
        <v>1079</v>
      </c>
      <c r="E5" s="110">
        <f>'Ekipni rezultati za skole'!$M$56</f>
        <v>1094</v>
      </c>
      <c r="F5" s="111">
        <f aca="true" t="shared" si="0" ref="F5:F13">SUM(D5:E5)</f>
        <v>2173</v>
      </c>
      <c r="G5" s="166" t="s">
        <v>143</v>
      </c>
    </row>
    <row r="6" spans="2:7" ht="15.75">
      <c r="B6" s="54">
        <v>2</v>
      </c>
      <c r="C6" s="55" t="s">
        <v>12</v>
      </c>
      <c r="D6" s="56">
        <f>'Ekipni rezultati za skole'!$L$20</f>
        <v>922</v>
      </c>
      <c r="E6" s="56">
        <f>'Ekipni rezultati za skole'!$M$20</f>
        <v>1093</v>
      </c>
      <c r="F6" s="107">
        <f t="shared" si="0"/>
        <v>2015</v>
      </c>
      <c r="G6" s="167" t="s">
        <v>144</v>
      </c>
    </row>
    <row r="7" spans="2:7" ht="15.75">
      <c r="B7" s="54">
        <v>3</v>
      </c>
      <c r="C7" s="55" t="s">
        <v>7</v>
      </c>
      <c r="D7" s="56">
        <f>'Ekipni rezultati za skole'!$L$32</f>
        <v>942</v>
      </c>
      <c r="E7" s="56">
        <f>'Ekipni rezultati za skole'!$M$32</f>
        <v>1018</v>
      </c>
      <c r="F7" s="107">
        <f t="shared" si="0"/>
        <v>1960</v>
      </c>
      <c r="G7" s="167" t="s">
        <v>145</v>
      </c>
    </row>
    <row r="8" spans="2:7" ht="15.75">
      <c r="B8" s="54">
        <v>4</v>
      </c>
      <c r="C8" s="55" t="s">
        <v>8</v>
      </c>
      <c r="D8" s="56">
        <f>'Ekipni rezultati za skole'!$L$12</f>
        <v>937</v>
      </c>
      <c r="E8" s="56">
        <f>'Ekipni rezultati za skole'!$M$12</f>
        <v>1002</v>
      </c>
      <c r="F8" s="107">
        <f t="shared" si="0"/>
        <v>1939</v>
      </c>
      <c r="G8" s="59"/>
    </row>
    <row r="9" spans="2:7" ht="15.75">
      <c r="B9" s="54">
        <v>5</v>
      </c>
      <c r="C9" s="55" t="s">
        <v>44</v>
      </c>
      <c r="D9" s="56">
        <f>'Ekipni rezultati za skole'!$L$48</f>
        <v>936</v>
      </c>
      <c r="E9" s="56">
        <f>'Ekipni rezultati za skole'!$M$48</f>
        <v>908</v>
      </c>
      <c r="F9" s="107">
        <f t="shared" si="0"/>
        <v>1844</v>
      </c>
      <c r="G9" s="59"/>
    </row>
    <row r="10" spans="2:7" ht="15.75">
      <c r="B10" s="54">
        <v>6</v>
      </c>
      <c r="C10" s="55" t="s">
        <v>10</v>
      </c>
      <c r="D10" s="56">
        <f>'Ekipni rezultati za skole'!$L$64</f>
        <v>807</v>
      </c>
      <c r="E10" s="56">
        <f>'Ekipni rezultati za skole'!$M$64</f>
        <v>933</v>
      </c>
      <c r="F10" s="107">
        <f t="shared" si="0"/>
        <v>1740</v>
      </c>
      <c r="G10" s="59"/>
    </row>
    <row r="11" spans="2:7" ht="15.75">
      <c r="B11" s="54">
        <v>7</v>
      </c>
      <c r="C11" s="55" t="s">
        <v>9</v>
      </c>
      <c r="D11" s="56">
        <f>'Ekipni rezultati za skole'!$L$40</f>
        <v>602</v>
      </c>
      <c r="E11" s="56">
        <f>'Ekipni rezultati za skole'!$M$40</f>
        <v>836</v>
      </c>
      <c r="F11" s="107">
        <f t="shared" si="0"/>
        <v>1438</v>
      </c>
      <c r="G11" s="59"/>
    </row>
    <row r="12" spans="2:7" ht="15.75">
      <c r="B12" s="54">
        <v>8</v>
      </c>
      <c r="C12" s="55" t="s">
        <v>13</v>
      </c>
      <c r="D12" s="56">
        <f>'Ekipni rezultati za skole'!$L$4</f>
        <v>695</v>
      </c>
      <c r="E12" s="56">
        <f>'Ekipni rezultati za skole'!$M$4</f>
        <v>675</v>
      </c>
      <c r="F12" s="107">
        <f t="shared" si="0"/>
        <v>1370</v>
      </c>
      <c r="G12" s="59"/>
    </row>
    <row r="13" spans="2:7" ht="16.5" thickBot="1">
      <c r="B13" s="165">
        <v>9</v>
      </c>
      <c r="C13" s="57" t="s">
        <v>108</v>
      </c>
      <c r="D13" s="58">
        <f>'Ekipni rezultati za skole'!$L$28</f>
        <v>0</v>
      </c>
      <c r="E13" s="58">
        <f>'Ekipni rezultati za skole'!$M$28</f>
        <v>849</v>
      </c>
      <c r="F13" s="112">
        <f t="shared" si="0"/>
        <v>849</v>
      </c>
      <c r="G13" s="90"/>
    </row>
    <row r="14" ht="13.5" thickTop="1"/>
    <row r="15" spans="2:9" ht="12.75" customHeight="1">
      <c r="B15" s="138" t="s">
        <v>139</v>
      </c>
      <c r="C15" s="139"/>
      <c r="D15" s="137" t="s">
        <v>22</v>
      </c>
      <c r="E15" s="137"/>
      <c r="F15" s="137"/>
      <c r="G15" s="12"/>
      <c r="H15" s="12"/>
      <c r="I15" s="12"/>
    </row>
    <row r="16" spans="2:9" ht="12.75">
      <c r="B16" s="139"/>
      <c r="C16" s="139"/>
      <c r="D16" s="139"/>
      <c r="E16" s="139"/>
      <c r="F16" s="12"/>
      <c r="G16" s="12"/>
      <c r="H16" s="12"/>
      <c r="I16" s="12"/>
    </row>
  </sheetData>
  <sheetProtection/>
  <autoFilter ref="F4:F13">
    <sortState ref="F5:F16">
      <sortCondition descending="1" sortBy="value" ref="F5:F16"/>
    </sortState>
  </autoFilter>
  <mergeCells count="4">
    <mergeCell ref="B2:L2"/>
    <mergeCell ref="B15:C16"/>
    <mergeCell ref="D16:E16"/>
    <mergeCell ref="D15:F15"/>
  </mergeCells>
  <printOptions/>
  <pageMargins left="0.35433070866141736" right="0.35433070866141736" top="0.7874015748031497" bottom="0.984251968503937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42">
      <selection activeCell="H34" sqref="H34:H69"/>
    </sheetView>
  </sheetViews>
  <sheetFormatPr defaultColWidth="9.140625" defaultRowHeight="12.75"/>
  <cols>
    <col min="1" max="1" width="5.8515625" style="29" customWidth="1"/>
    <col min="2" max="2" width="24.00390625" style="29" customWidth="1"/>
    <col min="3" max="3" width="15.421875" style="29" customWidth="1"/>
    <col min="4" max="4" width="19.7109375" style="29" customWidth="1"/>
    <col min="5" max="5" width="6.7109375" style="29" customWidth="1"/>
    <col min="6" max="6" width="18.7109375" style="29" customWidth="1"/>
    <col min="7" max="7" width="17.28125" style="29" customWidth="1"/>
    <col min="8" max="8" width="28.140625" style="29" customWidth="1"/>
    <col min="9" max="16384" width="9.140625" style="29" customWidth="1"/>
  </cols>
  <sheetData>
    <row r="1" spans="1:8" ht="15">
      <c r="A1" s="6" t="s">
        <v>1</v>
      </c>
      <c r="B1" s="63" t="s">
        <v>31</v>
      </c>
      <c r="C1" s="6" t="s">
        <v>24</v>
      </c>
      <c r="D1" s="6" t="s">
        <v>25</v>
      </c>
      <c r="E1" s="64" t="s">
        <v>34</v>
      </c>
      <c r="F1" s="65" t="s">
        <v>27</v>
      </c>
      <c r="G1" s="10" t="s">
        <v>39</v>
      </c>
      <c r="H1" s="10" t="s">
        <v>23</v>
      </c>
    </row>
    <row r="2" spans="1:8" s="32" customFormat="1" ht="15.75">
      <c r="A2" s="66">
        <v>1</v>
      </c>
      <c r="B2" s="67" t="s">
        <v>72</v>
      </c>
      <c r="C2" s="68" t="str">
        <f aca="true" t="shared" si="0" ref="C2:C57">LEFT(B2,FIND(" ",B2)-1)</f>
        <v>Тамара</v>
      </c>
      <c r="D2" s="13" t="str">
        <f aca="true" t="shared" si="1" ref="D2:D57">MID(B2,LEN(C2)+2,100)</f>
        <v>Смиљковић</v>
      </c>
      <c r="E2" s="69" t="s">
        <v>35</v>
      </c>
      <c r="F2" s="34" t="s">
        <v>13</v>
      </c>
      <c r="G2" s="31" t="s">
        <v>48</v>
      </c>
      <c r="H2" s="31" t="s">
        <v>76</v>
      </c>
    </row>
    <row r="3" spans="1:8" s="32" customFormat="1" ht="15.75">
      <c r="A3" s="66">
        <v>2</v>
      </c>
      <c r="B3" s="67" t="s">
        <v>73</v>
      </c>
      <c r="C3" s="68" t="str">
        <f t="shared" si="0"/>
        <v>Сандра</v>
      </c>
      <c r="D3" s="13" t="str">
        <f t="shared" si="1"/>
        <v>Лукић</v>
      </c>
      <c r="E3" s="69" t="s">
        <v>35</v>
      </c>
      <c r="F3" s="34" t="s">
        <v>13</v>
      </c>
      <c r="G3" s="31" t="s">
        <v>48</v>
      </c>
      <c r="H3" s="31" t="s">
        <v>76</v>
      </c>
    </row>
    <row r="4" spans="1:8" s="32" customFormat="1" ht="15.75">
      <c r="A4" s="66">
        <v>3</v>
      </c>
      <c r="B4" s="67" t="s">
        <v>74</v>
      </c>
      <c r="C4" s="68" t="str">
        <f t="shared" si="0"/>
        <v>Данијел</v>
      </c>
      <c r="D4" s="13" t="str">
        <f t="shared" si="1"/>
        <v>Ристић</v>
      </c>
      <c r="E4" s="69" t="s">
        <v>35</v>
      </c>
      <c r="F4" s="34" t="s">
        <v>13</v>
      </c>
      <c r="G4" s="31" t="s">
        <v>48</v>
      </c>
      <c r="H4" s="31" t="s">
        <v>76</v>
      </c>
    </row>
    <row r="5" spans="1:8" s="32" customFormat="1" ht="15.75">
      <c r="A5" s="66">
        <v>4</v>
      </c>
      <c r="B5" s="67" t="s">
        <v>75</v>
      </c>
      <c r="C5" s="68" t="str">
        <f t="shared" si="0"/>
        <v>Милан</v>
      </c>
      <c r="D5" s="13" t="str">
        <f t="shared" si="1"/>
        <v>Бошковић</v>
      </c>
      <c r="E5" s="69" t="s">
        <v>35</v>
      </c>
      <c r="F5" s="34" t="s">
        <v>13</v>
      </c>
      <c r="G5" s="31" t="s">
        <v>48</v>
      </c>
      <c r="H5" s="31" t="s">
        <v>76</v>
      </c>
    </row>
    <row r="6" spans="1:8" s="32" customFormat="1" ht="15.75">
      <c r="A6" s="66">
        <v>5</v>
      </c>
      <c r="B6" s="67" t="s">
        <v>68</v>
      </c>
      <c r="C6" s="68" t="str">
        <f t="shared" si="0"/>
        <v>Настасија</v>
      </c>
      <c r="D6" s="13" t="str">
        <f t="shared" si="1"/>
        <v>Радојчић</v>
      </c>
      <c r="E6" s="69" t="s">
        <v>35</v>
      </c>
      <c r="F6" s="31" t="s">
        <v>8</v>
      </c>
      <c r="G6" s="31" t="s">
        <v>28</v>
      </c>
      <c r="H6" s="31" t="s">
        <v>40</v>
      </c>
    </row>
    <row r="7" spans="1:8" s="32" customFormat="1" ht="15.75">
      <c r="A7" s="66">
        <v>6</v>
      </c>
      <c r="B7" s="67" t="s">
        <v>69</v>
      </c>
      <c r="C7" s="68" t="str">
        <f t="shared" si="0"/>
        <v>Наталија</v>
      </c>
      <c r="D7" s="13" t="str">
        <f t="shared" si="1"/>
        <v>Јашаревић</v>
      </c>
      <c r="E7" s="69" t="s">
        <v>35</v>
      </c>
      <c r="F7" s="31" t="s">
        <v>8</v>
      </c>
      <c r="G7" s="31" t="s">
        <v>28</v>
      </c>
      <c r="H7" s="31" t="s">
        <v>40</v>
      </c>
    </row>
    <row r="8" spans="1:8" s="32" customFormat="1" ht="15.75">
      <c r="A8" s="66">
        <v>7</v>
      </c>
      <c r="B8" s="81" t="s">
        <v>70</v>
      </c>
      <c r="C8" s="68" t="str">
        <f t="shared" si="0"/>
        <v>Никола</v>
      </c>
      <c r="D8" s="13" t="str">
        <f t="shared" si="1"/>
        <v>Грујић</v>
      </c>
      <c r="E8" s="69" t="s">
        <v>35</v>
      </c>
      <c r="F8" s="31" t="s">
        <v>8</v>
      </c>
      <c r="G8" s="31" t="s">
        <v>28</v>
      </c>
      <c r="H8" s="31" t="s">
        <v>40</v>
      </c>
    </row>
    <row r="9" spans="1:8" s="32" customFormat="1" ht="15.75">
      <c r="A9" s="66">
        <v>8</v>
      </c>
      <c r="B9" s="81" t="s">
        <v>71</v>
      </c>
      <c r="C9" s="68" t="str">
        <f t="shared" si="0"/>
        <v>Михајло</v>
      </c>
      <c r="D9" s="13" t="str">
        <f t="shared" si="1"/>
        <v>Јашаревић</v>
      </c>
      <c r="E9" s="69" t="s">
        <v>35</v>
      </c>
      <c r="F9" s="31" t="s">
        <v>8</v>
      </c>
      <c r="G9" s="31" t="s">
        <v>28</v>
      </c>
      <c r="H9" s="31" t="s">
        <v>40</v>
      </c>
    </row>
    <row r="10" spans="1:8" s="32" customFormat="1" ht="15.75">
      <c r="A10" s="66">
        <v>9</v>
      </c>
      <c r="B10" s="81" t="s">
        <v>85</v>
      </c>
      <c r="C10" s="68" t="str">
        <f t="shared" si="0"/>
        <v>Мила</v>
      </c>
      <c r="D10" s="13" t="str">
        <f t="shared" si="1"/>
        <v>Ристић</v>
      </c>
      <c r="E10" s="69" t="s">
        <v>35</v>
      </c>
      <c r="F10" s="31" t="s">
        <v>12</v>
      </c>
      <c r="G10" s="31" t="s">
        <v>28</v>
      </c>
      <c r="H10" s="33" t="s">
        <v>30</v>
      </c>
    </row>
    <row r="11" spans="1:8" s="32" customFormat="1" ht="15.75">
      <c r="A11" s="66">
        <v>10</v>
      </c>
      <c r="B11" s="81" t="s">
        <v>86</v>
      </c>
      <c r="C11" s="68" t="str">
        <f t="shared" si="0"/>
        <v>Милијана</v>
      </c>
      <c r="D11" s="13" t="str">
        <f t="shared" si="1"/>
        <v>Димитријевић</v>
      </c>
      <c r="E11" s="69" t="s">
        <v>35</v>
      </c>
      <c r="F11" s="31" t="s">
        <v>12</v>
      </c>
      <c r="G11" s="31" t="s">
        <v>28</v>
      </c>
      <c r="H11" s="33" t="s">
        <v>30</v>
      </c>
    </row>
    <row r="12" spans="1:8" s="32" customFormat="1" ht="15.75">
      <c r="A12" s="66">
        <v>11</v>
      </c>
      <c r="B12" s="81" t="s">
        <v>87</v>
      </c>
      <c r="C12" s="68" t="str">
        <f t="shared" si="0"/>
        <v>Лазар</v>
      </c>
      <c r="D12" s="13" t="str">
        <f t="shared" si="1"/>
        <v>Зорић</v>
      </c>
      <c r="E12" s="69" t="s">
        <v>35</v>
      </c>
      <c r="F12" s="31" t="s">
        <v>12</v>
      </c>
      <c r="G12" s="31" t="s">
        <v>28</v>
      </c>
      <c r="H12" s="33" t="s">
        <v>30</v>
      </c>
    </row>
    <row r="13" spans="1:8" s="32" customFormat="1" ht="15.75">
      <c r="A13" s="66">
        <v>12</v>
      </c>
      <c r="B13" s="81" t="s">
        <v>88</v>
      </c>
      <c r="C13" s="68" t="str">
        <f t="shared" si="0"/>
        <v>Огњен</v>
      </c>
      <c r="D13" s="13" t="str">
        <f t="shared" si="1"/>
        <v>Глигоријевић</v>
      </c>
      <c r="E13" s="69" t="s">
        <v>35</v>
      </c>
      <c r="F13" s="31" t="s">
        <v>12</v>
      </c>
      <c r="G13" s="31" t="s">
        <v>28</v>
      </c>
      <c r="H13" s="33" t="s">
        <v>30</v>
      </c>
    </row>
    <row r="14" spans="1:8" s="32" customFormat="1" ht="15.75">
      <c r="A14" s="66">
        <v>13</v>
      </c>
      <c r="B14" s="81" t="s">
        <v>94</v>
      </c>
      <c r="C14" s="68" t="str">
        <f t="shared" si="0"/>
        <v>Вања</v>
      </c>
      <c r="D14" s="13" t="str">
        <f t="shared" si="1"/>
        <v>Тодоровић</v>
      </c>
      <c r="E14" s="69" t="s">
        <v>35</v>
      </c>
      <c r="F14" s="31" t="s">
        <v>7</v>
      </c>
      <c r="G14" s="31" t="s">
        <v>41</v>
      </c>
      <c r="H14" s="31" t="s">
        <v>42</v>
      </c>
    </row>
    <row r="15" spans="1:8" s="32" customFormat="1" ht="15.75">
      <c r="A15" s="66">
        <v>14</v>
      </c>
      <c r="B15" s="81" t="s">
        <v>95</v>
      </c>
      <c r="C15" s="68" t="str">
        <f t="shared" si="0"/>
        <v>Викторија</v>
      </c>
      <c r="D15" s="13" t="str">
        <f t="shared" si="1"/>
        <v>Ђурагић</v>
      </c>
      <c r="E15" s="69" t="s">
        <v>35</v>
      </c>
      <c r="F15" s="31" t="s">
        <v>7</v>
      </c>
      <c r="G15" s="31" t="s">
        <v>41</v>
      </c>
      <c r="H15" s="31" t="s">
        <v>42</v>
      </c>
    </row>
    <row r="16" spans="1:8" s="32" customFormat="1" ht="15.75">
      <c r="A16" s="66">
        <v>15</v>
      </c>
      <c r="B16" s="81" t="s">
        <v>96</v>
      </c>
      <c r="C16" s="68" t="str">
        <f t="shared" si="0"/>
        <v>Филип</v>
      </c>
      <c r="D16" s="13" t="str">
        <f t="shared" si="1"/>
        <v>Стојименовић</v>
      </c>
      <c r="E16" s="69" t="s">
        <v>35</v>
      </c>
      <c r="F16" s="31" t="s">
        <v>7</v>
      </c>
      <c r="G16" s="31" t="s">
        <v>41</v>
      </c>
      <c r="H16" s="31" t="s">
        <v>42</v>
      </c>
    </row>
    <row r="17" spans="1:8" s="32" customFormat="1" ht="15.75">
      <c r="A17" s="66">
        <v>16</v>
      </c>
      <c r="B17" s="81" t="s">
        <v>97</v>
      </c>
      <c r="C17" s="68" t="str">
        <f t="shared" si="0"/>
        <v>Алекса</v>
      </c>
      <c r="D17" s="13" t="str">
        <f t="shared" si="1"/>
        <v>Савић</v>
      </c>
      <c r="E17" s="69" t="s">
        <v>35</v>
      </c>
      <c r="F17" s="31" t="s">
        <v>7</v>
      </c>
      <c r="G17" s="31" t="s">
        <v>41</v>
      </c>
      <c r="H17" s="31" t="s">
        <v>42</v>
      </c>
    </row>
    <row r="18" spans="1:8" s="32" customFormat="1" ht="15.75">
      <c r="A18" s="66">
        <v>17</v>
      </c>
      <c r="B18" s="81" t="s">
        <v>101</v>
      </c>
      <c r="C18" s="68" t="str">
        <f t="shared" si="0"/>
        <v>Сара</v>
      </c>
      <c r="D18" s="13" t="str">
        <f t="shared" si="1"/>
        <v>Јаковљевић</v>
      </c>
      <c r="E18" s="69" t="s">
        <v>35</v>
      </c>
      <c r="F18" s="31" t="s">
        <v>9</v>
      </c>
      <c r="G18" s="31" t="s">
        <v>43</v>
      </c>
      <c r="H18" s="70" t="s">
        <v>55</v>
      </c>
    </row>
    <row r="19" spans="1:8" s="32" customFormat="1" ht="15.75">
      <c r="A19" s="66">
        <v>18</v>
      </c>
      <c r="B19" s="81" t="s">
        <v>102</v>
      </c>
      <c r="C19" s="68" t="str">
        <f t="shared" si="0"/>
        <v>Ивона</v>
      </c>
      <c r="D19" s="13" t="str">
        <f t="shared" si="1"/>
        <v>Костић</v>
      </c>
      <c r="E19" s="69" t="s">
        <v>35</v>
      </c>
      <c r="F19" s="31" t="s">
        <v>9</v>
      </c>
      <c r="G19" s="31" t="s">
        <v>43</v>
      </c>
      <c r="H19" s="70" t="s">
        <v>55</v>
      </c>
    </row>
    <row r="20" spans="1:8" s="32" customFormat="1" ht="15.75">
      <c r="A20" s="66">
        <v>19</v>
      </c>
      <c r="B20" s="81" t="s">
        <v>103</v>
      </c>
      <c r="C20" s="68" t="str">
        <f t="shared" si="0"/>
        <v>Лука</v>
      </c>
      <c r="D20" s="13" t="str">
        <f t="shared" si="1"/>
        <v>Арсић</v>
      </c>
      <c r="E20" s="69" t="s">
        <v>35</v>
      </c>
      <c r="F20" s="31" t="s">
        <v>9</v>
      </c>
      <c r="G20" s="31" t="s">
        <v>43</v>
      </c>
      <c r="H20" s="70" t="s">
        <v>55</v>
      </c>
    </row>
    <row r="21" spans="1:8" s="32" customFormat="1" ht="15.75">
      <c r="A21" s="66">
        <v>20</v>
      </c>
      <c r="B21" s="81" t="s">
        <v>104</v>
      </c>
      <c r="C21" s="68" t="str">
        <f t="shared" si="0"/>
        <v>Михајло</v>
      </c>
      <c r="D21" s="13" t="str">
        <f t="shared" si="1"/>
        <v>Филиповић</v>
      </c>
      <c r="E21" s="69" t="s">
        <v>35</v>
      </c>
      <c r="F21" s="31" t="s">
        <v>9</v>
      </c>
      <c r="G21" s="31" t="s">
        <v>43</v>
      </c>
      <c r="H21" s="70" t="s">
        <v>55</v>
      </c>
    </row>
    <row r="22" spans="1:8" s="32" customFormat="1" ht="15.75">
      <c r="A22" s="66">
        <v>21</v>
      </c>
      <c r="B22" s="83" t="s">
        <v>115</v>
      </c>
      <c r="C22" s="68" t="str">
        <f t="shared" si="0"/>
        <v>Мина</v>
      </c>
      <c r="D22" s="13" t="str">
        <f t="shared" si="1"/>
        <v> Гајић</v>
      </c>
      <c r="E22" s="69" t="s">
        <v>35</v>
      </c>
      <c r="F22" s="31" t="s">
        <v>44</v>
      </c>
      <c r="G22" s="31" t="s">
        <v>45</v>
      </c>
      <c r="H22" s="70" t="s">
        <v>49</v>
      </c>
    </row>
    <row r="23" spans="1:8" s="32" customFormat="1" ht="15.75">
      <c r="A23" s="66">
        <v>22</v>
      </c>
      <c r="B23" s="83" t="s">
        <v>116</v>
      </c>
      <c r="C23" s="68" t="str">
        <f t="shared" si="0"/>
        <v>Матеј</v>
      </c>
      <c r="D23" s="13" t="str">
        <f t="shared" si="1"/>
        <v> Гајић</v>
      </c>
      <c r="E23" s="69" t="s">
        <v>35</v>
      </c>
      <c r="F23" s="31" t="s">
        <v>44</v>
      </c>
      <c r="G23" s="31" t="s">
        <v>45</v>
      </c>
      <c r="H23" s="70" t="s">
        <v>49</v>
      </c>
    </row>
    <row r="24" spans="1:8" s="32" customFormat="1" ht="15.75">
      <c r="A24" s="66">
        <v>23</v>
      </c>
      <c r="B24" s="83" t="s">
        <v>117</v>
      </c>
      <c r="C24" s="68" t="str">
        <f t="shared" si="0"/>
        <v>Страхиња</v>
      </c>
      <c r="D24" s="13" t="str">
        <f t="shared" si="1"/>
        <v> Петровић</v>
      </c>
      <c r="E24" s="69" t="s">
        <v>35</v>
      </c>
      <c r="F24" s="31" t="s">
        <v>44</v>
      </c>
      <c r="G24" s="31" t="s">
        <v>45</v>
      </c>
      <c r="H24" s="70" t="s">
        <v>49</v>
      </c>
    </row>
    <row r="25" spans="1:8" s="32" customFormat="1" ht="15.75">
      <c r="A25" s="66">
        <v>24</v>
      </c>
      <c r="B25" s="83" t="s">
        <v>118</v>
      </c>
      <c r="C25" s="68" t="str">
        <f t="shared" si="0"/>
        <v>Анђела</v>
      </c>
      <c r="D25" s="13" t="str">
        <f t="shared" si="1"/>
        <v> Милојевић</v>
      </c>
      <c r="E25" s="69" t="s">
        <v>35</v>
      </c>
      <c r="F25" s="31" t="s">
        <v>44</v>
      </c>
      <c r="G25" s="31" t="s">
        <v>45</v>
      </c>
      <c r="H25" s="70" t="s">
        <v>57</v>
      </c>
    </row>
    <row r="26" spans="1:8" s="32" customFormat="1" ht="15.75">
      <c r="A26" s="66">
        <v>25</v>
      </c>
      <c r="B26" s="83" t="s">
        <v>133</v>
      </c>
      <c r="C26" s="68" t="str">
        <f t="shared" si="0"/>
        <v>Бранислав</v>
      </c>
      <c r="D26" s="13" t="str">
        <f t="shared" si="1"/>
        <v>Смиљковић</v>
      </c>
      <c r="E26" s="69" t="s">
        <v>35</v>
      </c>
      <c r="F26" s="31" t="s">
        <v>11</v>
      </c>
      <c r="G26" s="31" t="s">
        <v>46</v>
      </c>
      <c r="H26" s="31" t="s">
        <v>29</v>
      </c>
    </row>
    <row r="27" spans="1:8" s="32" customFormat="1" ht="15.75">
      <c r="A27" s="66">
        <v>26</v>
      </c>
      <c r="B27" s="83" t="s">
        <v>134</v>
      </c>
      <c r="C27" s="68" t="str">
        <f t="shared" si="0"/>
        <v>Андрија</v>
      </c>
      <c r="D27" s="13" t="str">
        <f t="shared" si="1"/>
        <v>Недић</v>
      </c>
      <c r="E27" s="69" t="s">
        <v>35</v>
      </c>
      <c r="F27" s="31" t="s">
        <v>11</v>
      </c>
      <c r="G27" s="31" t="s">
        <v>46</v>
      </c>
      <c r="H27" s="31" t="s">
        <v>29</v>
      </c>
    </row>
    <row r="28" spans="1:8" s="32" customFormat="1" ht="15.75">
      <c r="A28" s="66">
        <v>27</v>
      </c>
      <c r="B28" s="83" t="s">
        <v>135</v>
      </c>
      <c r="C28" s="68" t="str">
        <f t="shared" si="0"/>
        <v>Мина</v>
      </c>
      <c r="D28" s="13" t="str">
        <f t="shared" si="1"/>
        <v>Здравковић</v>
      </c>
      <c r="E28" s="69" t="s">
        <v>35</v>
      </c>
      <c r="F28" s="31" t="s">
        <v>11</v>
      </c>
      <c r="G28" s="31" t="s">
        <v>46</v>
      </c>
      <c r="H28" s="31" t="s">
        <v>29</v>
      </c>
    </row>
    <row r="29" spans="1:8" s="32" customFormat="1" ht="15.75">
      <c r="A29" s="66">
        <v>28</v>
      </c>
      <c r="B29" s="83" t="s">
        <v>136</v>
      </c>
      <c r="C29" s="68" t="str">
        <f t="shared" si="0"/>
        <v>Кристина</v>
      </c>
      <c r="D29" s="13" t="str">
        <f t="shared" si="1"/>
        <v>Думић</v>
      </c>
      <c r="E29" s="69" t="s">
        <v>35</v>
      </c>
      <c r="F29" s="31" t="s">
        <v>11</v>
      </c>
      <c r="G29" s="31" t="s">
        <v>46</v>
      </c>
      <c r="H29" s="31" t="s">
        <v>29</v>
      </c>
    </row>
    <row r="30" spans="1:8" s="32" customFormat="1" ht="15.75">
      <c r="A30" s="66">
        <v>29</v>
      </c>
      <c r="B30" s="83" t="s">
        <v>124</v>
      </c>
      <c r="C30" s="68" t="str">
        <f t="shared" si="0"/>
        <v>Милан</v>
      </c>
      <c r="D30" s="13" t="str">
        <f t="shared" si="1"/>
        <v>Милосављевић</v>
      </c>
      <c r="E30" s="69" t="s">
        <v>35</v>
      </c>
      <c r="F30" s="31" t="s">
        <v>10</v>
      </c>
      <c r="G30" s="31" t="s">
        <v>10</v>
      </c>
      <c r="H30" s="31" t="s">
        <v>47</v>
      </c>
    </row>
    <row r="31" spans="1:8" s="32" customFormat="1" ht="15.75">
      <c r="A31" s="66">
        <v>30</v>
      </c>
      <c r="B31" s="83" t="s">
        <v>125</v>
      </c>
      <c r="C31" s="68" t="str">
        <f t="shared" si="0"/>
        <v>Страхиња</v>
      </c>
      <c r="D31" s="13" t="str">
        <f t="shared" si="1"/>
        <v>Лукић</v>
      </c>
      <c r="E31" s="69" t="s">
        <v>35</v>
      </c>
      <c r="F31" s="31" t="s">
        <v>10</v>
      </c>
      <c r="G31" s="31" t="s">
        <v>10</v>
      </c>
      <c r="H31" s="31" t="s">
        <v>47</v>
      </c>
    </row>
    <row r="32" spans="1:8" s="32" customFormat="1" ht="15.75">
      <c r="A32" s="66">
        <v>31</v>
      </c>
      <c r="B32" s="83" t="s">
        <v>126</v>
      </c>
      <c r="C32" s="68" t="str">
        <f t="shared" si="0"/>
        <v>Невена</v>
      </c>
      <c r="D32" s="13" t="str">
        <f t="shared" si="1"/>
        <v>Стефановић</v>
      </c>
      <c r="E32" s="69" t="s">
        <v>35</v>
      </c>
      <c r="F32" s="31" t="s">
        <v>10</v>
      </c>
      <c r="G32" s="31" t="s">
        <v>10</v>
      </c>
      <c r="H32" s="31" t="s">
        <v>47</v>
      </c>
    </row>
    <row r="33" spans="1:8" s="32" customFormat="1" ht="15.75">
      <c r="A33" s="66">
        <v>32</v>
      </c>
      <c r="B33" s="83" t="s">
        <v>127</v>
      </c>
      <c r="C33" s="68" t="str">
        <f t="shared" si="0"/>
        <v>Дарија</v>
      </c>
      <c r="D33" s="13" t="str">
        <f t="shared" si="1"/>
        <v>Давидовић</v>
      </c>
      <c r="E33" s="69" t="s">
        <v>35</v>
      </c>
      <c r="F33" s="31" t="s">
        <v>10</v>
      </c>
      <c r="G33" s="31" t="s">
        <v>10</v>
      </c>
      <c r="H33" s="31" t="s">
        <v>47</v>
      </c>
    </row>
    <row r="34" spans="1:8" s="32" customFormat="1" ht="15.75">
      <c r="A34" s="66">
        <v>33</v>
      </c>
      <c r="B34" s="81" t="s">
        <v>77</v>
      </c>
      <c r="C34" s="68" t="str">
        <f t="shared" si="0"/>
        <v>Јована</v>
      </c>
      <c r="D34" s="13" t="str">
        <f t="shared" si="1"/>
        <v>Крстић</v>
      </c>
      <c r="E34" s="69" t="s">
        <v>36</v>
      </c>
      <c r="F34" s="34" t="s">
        <v>13</v>
      </c>
      <c r="G34" s="34" t="s">
        <v>48</v>
      </c>
      <c r="H34" s="35" t="s">
        <v>80</v>
      </c>
    </row>
    <row r="35" spans="1:8" s="32" customFormat="1" ht="15.75">
      <c r="A35" s="66">
        <v>34</v>
      </c>
      <c r="B35" s="81" t="s">
        <v>78</v>
      </c>
      <c r="C35" s="68" t="str">
        <f t="shared" si="0"/>
        <v>Андријана</v>
      </c>
      <c r="D35" s="13" t="str">
        <f t="shared" si="1"/>
        <v>Петровић</v>
      </c>
      <c r="E35" s="69" t="s">
        <v>36</v>
      </c>
      <c r="F35" s="34" t="s">
        <v>13</v>
      </c>
      <c r="G35" s="34" t="s">
        <v>48</v>
      </c>
      <c r="H35" s="35" t="s">
        <v>76</v>
      </c>
    </row>
    <row r="36" spans="1:8" s="32" customFormat="1" ht="15.75">
      <c r="A36" s="66">
        <v>35</v>
      </c>
      <c r="B36" s="81" t="s">
        <v>60</v>
      </c>
      <c r="C36" s="68" t="str">
        <f t="shared" si="0"/>
        <v>Никола</v>
      </c>
      <c r="D36" s="13" t="str">
        <f t="shared" si="1"/>
        <v>Ђорђевић</v>
      </c>
      <c r="E36" s="69" t="s">
        <v>36</v>
      </c>
      <c r="F36" s="34" t="s">
        <v>13</v>
      </c>
      <c r="G36" s="34" t="s">
        <v>48</v>
      </c>
      <c r="H36" s="35" t="s">
        <v>76</v>
      </c>
    </row>
    <row r="37" spans="1:8" s="32" customFormat="1" ht="15.75">
      <c r="A37" s="66">
        <v>36</v>
      </c>
      <c r="B37" s="81" t="s">
        <v>79</v>
      </c>
      <c r="C37" s="68" t="str">
        <f t="shared" si="0"/>
        <v>Лазар</v>
      </c>
      <c r="D37" s="13" t="str">
        <f t="shared" si="1"/>
        <v>Миленковић </v>
      </c>
      <c r="E37" s="69" t="s">
        <v>36</v>
      </c>
      <c r="F37" s="34" t="s">
        <v>13</v>
      </c>
      <c r="G37" s="34" t="s">
        <v>48</v>
      </c>
      <c r="H37" s="35" t="s">
        <v>80</v>
      </c>
    </row>
    <row r="38" spans="1:8" s="32" customFormat="1" ht="15.75">
      <c r="A38" s="66">
        <v>37</v>
      </c>
      <c r="B38" s="81" t="s">
        <v>81</v>
      </c>
      <c r="C38" s="68" t="str">
        <f t="shared" si="0"/>
        <v>Марта</v>
      </c>
      <c r="D38" s="13" t="str">
        <f t="shared" si="1"/>
        <v>Стефановић</v>
      </c>
      <c r="E38" s="69" t="s">
        <v>36</v>
      </c>
      <c r="F38" s="31" t="s">
        <v>8</v>
      </c>
      <c r="G38" s="31" t="s">
        <v>28</v>
      </c>
      <c r="H38" s="31" t="s">
        <v>40</v>
      </c>
    </row>
    <row r="39" spans="1:8" s="32" customFormat="1" ht="15.75">
      <c r="A39" s="66">
        <v>38</v>
      </c>
      <c r="B39" s="81" t="s">
        <v>82</v>
      </c>
      <c r="C39" s="68" t="str">
        <f t="shared" si="0"/>
        <v>Мина</v>
      </c>
      <c r="D39" s="13" t="str">
        <f t="shared" si="1"/>
        <v>Миладиновић</v>
      </c>
      <c r="E39" s="69" t="s">
        <v>36</v>
      </c>
      <c r="F39" s="31" t="s">
        <v>8</v>
      </c>
      <c r="G39" s="31" t="s">
        <v>28</v>
      </c>
      <c r="H39" s="31" t="s">
        <v>40</v>
      </c>
    </row>
    <row r="40" spans="1:8" s="32" customFormat="1" ht="15.75">
      <c r="A40" s="66">
        <v>39</v>
      </c>
      <c r="B40" s="81" t="s">
        <v>83</v>
      </c>
      <c r="C40" s="68" t="str">
        <f t="shared" si="0"/>
        <v>Алекса</v>
      </c>
      <c r="D40" s="13" t="str">
        <f t="shared" si="1"/>
        <v>Миљковић</v>
      </c>
      <c r="E40" s="69" t="s">
        <v>36</v>
      </c>
      <c r="F40" s="31" t="s">
        <v>8</v>
      </c>
      <c r="G40" s="31" t="s">
        <v>28</v>
      </c>
      <c r="H40" s="31" t="s">
        <v>40</v>
      </c>
    </row>
    <row r="41" spans="1:8" s="32" customFormat="1" ht="15.75">
      <c r="A41" s="66">
        <v>40</v>
      </c>
      <c r="B41" s="81" t="s">
        <v>84</v>
      </c>
      <c r="C41" s="68" t="str">
        <f t="shared" si="0"/>
        <v>Лука</v>
      </c>
      <c r="D41" s="13" t="str">
        <f t="shared" si="1"/>
        <v>Судимац</v>
      </c>
      <c r="E41" s="69" t="s">
        <v>36</v>
      </c>
      <c r="F41" s="31" t="s">
        <v>8</v>
      </c>
      <c r="G41" s="31" t="s">
        <v>28</v>
      </c>
      <c r="H41" s="31" t="s">
        <v>40</v>
      </c>
    </row>
    <row r="42" spans="1:8" s="32" customFormat="1" ht="15.75">
      <c r="A42" s="66">
        <v>41</v>
      </c>
      <c r="B42" s="81" t="s">
        <v>65</v>
      </c>
      <c r="C42" s="68" t="str">
        <f t="shared" si="0"/>
        <v>Нина</v>
      </c>
      <c r="D42" s="13" t="str">
        <f t="shared" si="1"/>
        <v>Мићић</v>
      </c>
      <c r="E42" s="69" t="s">
        <v>36</v>
      </c>
      <c r="F42" s="31" t="s">
        <v>12</v>
      </c>
      <c r="G42" s="31" t="s">
        <v>28</v>
      </c>
      <c r="H42" s="33" t="s">
        <v>30</v>
      </c>
    </row>
    <row r="43" spans="1:8" s="32" customFormat="1" ht="15.75">
      <c r="A43" s="66">
        <v>42</v>
      </c>
      <c r="B43" s="81" t="s">
        <v>89</v>
      </c>
      <c r="C43" s="68" t="str">
        <f t="shared" si="0"/>
        <v>Милица</v>
      </c>
      <c r="D43" s="13" t="str">
        <f t="shared" si="1"/>
        <v>Лацић</v>
      </c>
      <c r="E43" s="69" t="s">
        <v>36</v>
      </c>
      <c r="F43" s="31" t="s">
        <v>12</v>
      </c>
      <c r="G43" s="31" t="s">
        <v>28</v>
      </c>
      <c r="H43" s="33" t="s">
        <v>30</v>
      </c>
    </row>
    <row r="44" spans="1:8" s="32" customFormat="1" ht="15.75">
      <c r="A44" s="66">
        <v>43</v>
      </c>
      <c r="B44" s="81" t="s">
        <v>90</v>
      </c>
      <c r="C44" s="68" t="str">
        <f t="shared" si="0"/>
        <v>Никола</v>
      </c>
      <c r="D44" s="13" t="str">
        <f t="shared" si="1"/>
        <v>Рилак</v>
      </c>
      <c r="E44" s="69" t="s">
        <v>36</v>
      </c>
      <c r="F44" s="31" t="s">
        <v>12</v>
      </c>
      <c r="G44" s="31" t="s">
        <v>28</v>
      </c>
      <c r="H44" s="33" t="s">
        <v>30</v>
      </c>
    </row>
    <row r="45" spans="1:8" s="32" customFormat="1" ht="15.75">
      <c r="A45" s="66">
        <v>44</v>
      </c>
      <c r="B45" s="81" t="s">
        <v>91</v>
      </c>
      <c r="C45" s="68" t="str">
        <f t="shared" si="0"/>
        <v>Војин</v>
      </c>
      <c r="D45" s="13" t="str">
        <f t="shared" si="1"/>
        <v>Вукелић</v>
      </c>
      <c r="E45" s="69" t="s">
        <v>36</v>
      </c>
      <c r="F45" s="31" t="s">
        <v>12</v>
      </c>
      <c r="G45" s="31" t="s">
        <v>28</v>
      </c>
      <c r="H45" s="33" t="s">
        <v>30</v>
      </c>
    </row>
    <row r="46" spans="1:8" s="32" customFormat="1" ht="15.75">
      <c r="A46" s="66">
        <v>45</v>
      </c>
      <c r="B46" s="81" t="s">
        <v>111</v>
      </c>
      <c r="C46" s="68" t="str">
        <f t="shared" si="0"/>
        <v>Катарина</v>
      </c>
      <c r="D46" s="13" t="str">
        <f t="shared" si="1"/>
        <v>Минић</v>
      </c>
      <c r="E46" s="69" t="s">
        <v>36</v>
      </c>
      <c r="F46" s="31" t="s">
        <v>108</v>
      </c>
      <c r="G46" s="31" t="s">
        <v>109</v>
      </c>
      <c r="H46" s="33" t="s">
        <v>110</v>
      </c>
    </row>
    <row r="47" spans="1:8" s="32" customFormat="1" ht="15.75">
      <c r="A47" s="66">
        <v>46</v>
      </c>
      <c r="B47" s="81" t="s">
        <v>112</v>
      </c>
      <c r="C47" s="68" t="str">
        <f t="shared" si="0"/>
        <v>Вања</v>
      </c>
      <c r="D47" s="13" t="str">
        <f t="shared" si="1"/>
        <v>Ђорђевић</v>
      </c>
      <c r="E47" s="69" t="s">
        <v>36</v>
      </c>
      <c r="F47" s="31" t="s">
        <v>108</v>
      </c>
      <c r="G47" s="31" t="s">
        <v>109</v>
      </c>
      <c r="H47" s="33" t="s">
        <v>110</v>
      </c>
    </row>
    <row r="48" spans="1:8" s="32" customFormat="1" ht="15.75">
      <c r="A48" s="66">
        <v>47</v>
      </c>
      <c r="B48" s="81" t="s">
        <v>113</v>
      </c>
      <c r="C48" s="68" t="str">
        <f t="shared" si="0"/>
        <v>Стефан</v>
      </c>
      <c r="D48" s="13" t="str">
        <f t="shared" si="1"/>
        <v>Лукић</v>
      </c>
      <c r="E48" s="69" t="s">
        <v>36</v>
      </c>
      <c r="F48" s="31" t="s">
        <v>108</v>
      </c>
      <c r="G48" s="31" t="s">
        <v>109</v>
      </c>
      <c r="H48" s="33" t="s">
        <v>110</v>
      </c>
    </row>
    <row r="49" spans="1:8" s="32" customFormat="1" ht="15.75">
      <c r="A49" s="66">
        <v>48</v>
      </c>
      <c r="B49" s="81" t="s">
        <v>114</v>
      </c>
      <c r="C49" s="68" t="str">
        <f t="shared" si="0"/>
        <v>Никола</v>
      </c>
      <c r="D49" s="13" t="str">
        <f t="shared" si="1"/>
        <v>Игњатовић</v>
      </c>
      <c r="E49" s="69" t="s">
        <v>36</v>
      </c>
      <c r="F49" s="31" t="s">
        <v>108</v>
      </c>
      <c r="G49" s="31" t="s">
        <v>109</v>
      </c>
      <c r="H49" s="33" t="s">
        <v>110</v>
      </c>
    </row>
    <row r="50" spans="1:8" s="32" customFormat="1" ht="15.75">
      <c r="A50" s="66">
        <v>49</v>
      </c>
      <c r="B50" s="83" t="s">
        <v>98</v>
      </c>
      <c r="C50" s="68" t="str">
        <f t="shared" si="0"/>
        <v>Милица</v>
      </c>
      <c r="D50" s="13" t="str">
        <f t="shared" si="1"/>
        <v>Миловановић</v>
      </c>
      <c r="E50" s="69" t="s">
        <v>36</v>
      </c>
      <c r="F50" s="31" t="s">
        <v>7</v>
      </c>
      <c r="G50" s="31" t="s">
        <v>41</v>
      </c>
      <c r="H50" s="31" t="s">
        <v>42</v>
      </c>
    </row>
    <row r="51" spans="1:8" s="32" customFormat="1" ht="15.75">
      <c r="A51" s="66">
        <v>50</v>
      </c>
      <c r="B51" s="83" t="s">
        <v>99</v>
      </c>
      <c r="C51" s="68" t="str">
        <f t="shared" si="0"/>
        <v>Сташа</v>
      </c>
      <c r="D51" s="13" t="str">
        <f t="shared" si="1"/>
        <v>Ужаревић</v>
      </c>
      <c r="E51" s="69" t="s">
        <v>36</v>
      </c>
      <c r="F51" s="31" t="s">
        <v>7</v>
      </c>
      <c r="G51" s="31" t="s">
        <v>41</v>
      </c>
      <c r="H51" s="31" t="s">
        <v>42</v>
      </c>
    </row>
    <row r="52" spans="1:8" s="32" customFormat="1" ht="15.75">
      <c r="A52" s="66">
        <v>51</v>
      </c>
      <c r="B52" s="83" t="s">
        <v>54</v>
      </c>
      <c r="C52" s="68" t="str">
        <f t="shared" si="0"/>
        <v>Вук</v>
      </c>
      <c r="D52" s="13" t="str">
        <f t="shared" si="1"/>
        <v>Петровић</v>
      </c>
      <c r="E52" s="69" t="s">
        <v>36</v>
      </c>
      <c r="F52" s="31" t="s">
        <v>7</v>
      </c>
      <c r="G52" s="31" t="s">
        <v>41</v>
      </c>
      <c r="H52" s="31" t="s">
        <v>42</v>
      </c>
    </row>
    <row r="53" spans="1:8" s="32" customFormat="1" ht="15.75">
      <c r="A53" s="66">
        <v>52</v>
      </c>
      <c r="B53" s="83" t="s">
        <v>100</v>
      </c>
      <c r="C53" s="68" t="str">
        <f t="shared" si="0"/>
        <v>Немања</v>
      </c>
      <c r="D53" s="13" t="str">
        <f t="shared" si="1"/>
        <v>Шљивић</v>
      </c>
      <c r="E53" s="69" t="s">
        <v>36</v>
      </c>
      <c r="F53" s="31" t="s">
        <v>7</v>
      </c>
      <c r="G53" s="31" t="s">
        <v>41</v>
      </c>
      <c r="H53" s="31" t="s">
        <v>42</v>
      </c>
    </row>
    <row r="54" spans="1:8" s="32" customFormat="1" ht="15.75">
      <c r="A54" s="66">
        <v>53</v>
      </c>
      <c r="B54" s="83" t="s">
        <v>105</v>
      </c>
      <c r="C54" s="68" t="str">
        <f t="shared" si="0"/>
        <v>Милица</v>
      </c>
      <c r="D54" s="13" t="str">
        <f t="shared" si="1"/>
        <v>Антић</v>
      </c>
      <c r="E54" s="69" t="s">
        <v>36</v>
      </c>
      <c r="F54" s="31" t="s">
        <v>9</v>
      </c>
      <c r="G54" s="31" t="s">
        <v>43</v>
      </c>
      <c r="H54" s="70" t="s">
        <v>55</v>
      </c>
    </row>
    <row r="55" spans="1:8" s="32" customFormat="1" ht="15.75">
      <c r="A55" s="66">
        <v>54</v>
      </c>
      <c r="B55" s="83" t="s">
        <v>106</v>
      </c>
      <c r="C55" s="68" t="str">
        <f t="shared" si="0"/>
        <v>Сандра</v>
      </c>
      <c r="D55" s="13" t="str">
        <f t="shared" si="1"/>
        <v>Ивановић</v>
      </c>
      <c r="E55" s="69" t="s">
        <v>36</v>
      </c>
      <c r="F55" s="31" t="s">
        <v>9</v>
      </c>
      <c r="G55" s="31" t="s">
        <v>43</v>
      </c>
      <c r="H55" s="70" t="s">
        <v>55</v>
      </c>
    </row>
    <row r="56" spans="1:8" s="32" customFormat="1" ht="15.75">
      <c r="A56" s="66">
        <v>55</v>
      </c>
      <c r="B56" s="83" t="s">
        <v>56</v>
      </c>
      <c r="C56" s="68" t="str">
        <f t="shared" si="0"/>
        <v>Војин</v>
      </c>
      <c r="D56" s="13" t="str">
        <f t="shared" si="1"/>
        <v>Ђиновић</v>
      </c>
      <c r="E56" s="69" t="s">
        <v>36</v>
      </c>
      <c r="F56" s="31" t="s">
        <v>9</v>
      </c>
      <c r="G56" s="31" t="s">
        <v>43</v>
      </c>
      <c r="H56" s="70" t="s">
        <v>55</v>
      </c>
    </row>
    <row r="57" spans="1:8" s="32" customFormat="1" ht="15.75">
      <c r="A57" s="66">
        <v>56</v>
      </c>
      <c r="B57" s="83" t="s">
        <v>107</v>
      </c>
      <c r="C57" s="68" t="str">
        <f t="shared" si="0"/>
        <v>Дарко</v>
      </c>
      <c r="D57" s="13" t="str">
        <f t="shared" si="1"/>
        <v>Гавриловић</v>
      </c>
      <c r="E57" s="69" t="s">
        <v>36</v>
      </c>
      <c r="F57" s="31" t="s">
        <v>9</v>
      </c>
      <c r="G57" s="31" t="s">
        <v>43</v>
      </c>
      <c r="H57" s="70" t="s">
        <v>55</v>
      </c>
    </row>
    <row r="58" spans="1:8" s="32" customFormat="1" ht="15.75">
      <c r="A58" s="66">
        <v>57</v>
      </c>
      <c r="B58" s="83" t="s">
        <v>119</v>
      </c>
      <c r="C58" s="68" t="str">
        <f>LEFT(B58,FIND(" ",B58)-1)</f>
        <v>Невена</v>
      </c>
      <c r="D58" s="13" t="str">
        <f>MID(B58,LEN(C58)+2,100)</f>
        <v>Весић</v>
      </c>
      <c r="E58" s="69" t="s">
        <v>36</v>
      </c>
      <c r="F58" s="31" t="s">
        <v>44</v>
      </c>
      <c r="G58" s="31" t="s">
        <v>45</v>
      </c>
      <c r="H58" s="70" t="s">
        <v>123</v>
      </c>
    </row>
    <row r="59" spans="1:8" s="32" customFormat="1" ht="15.75">
      <c r="A59" s="66">
        <v>58</v>
      </c>
      <c r="B59" s="83" t="s">
        <v>120</v>
      </c>
      <c r="C59" s="68" t="str">
        <f>LEFT(B59,FIND(" ",B59)-1)</f>
        <v>Ненад</v>
      </c>
      <c r="D59" s="13" t="str">
        <f>MID(B59,LEN(C59)+2,100)</f>
        <v>Ђурђевић</v>
      </c>
      <c r="E59" s="69" t="s">
        <v>36</v>
      </c>
      <c r="F59" s="31" t="s">
        <v>44</v>
      </c>
      <c r="G59" s="31" t="s">
        <v>45</v>
      </c>
      <c r="H59" s="70" t="s">
        <v>123</v>
      </c>
    </row>
    <row r="60" spans="1:8" s="32" customFormat="1" ht="15.75">
      <c r="A60" s="66">
        <v>59</v>
      </c>
      <c r="B60" s="83" t="s">
        <v>121</v>
      </c>
      <c r="C60" s="68" t="str">
        <f>LEFT(B60,FIND(" ",B60)-1)</f>
        <v>Ђорђе</v>
      </c>
      <c r="D60" s="13" t="str">
        <f>MID(B60,LEN(C60)+2,100)</f>
        <v> Панић</v>
      </c>
      <c r="E60" s="69" t="s">
        <v>36</v>
      </c>
      <c r="F60" s="31" t="s">
        <v>44</v>
      </c>
      <c r="G60" s="31" t="s">
        <v>45</v>
      </c>
      <c r="H60" s="70" t="s">
        <v>49</v>
      </c>
    </row>
    <row r="61" spans="1:8" s="32" customFormat="1" ht="15.75">
      <c r="A61" s="66">
        <v>60</v>
      </c>
      <c r="B61" s="83" t="s">
        <v>122</v>
      </c>
      <c r="C61" s="71" t="str">
        <f>LEFT(B61,FIND(" ",B61)-1)</f>
        <v>Сара</v>
      </c>
      <c r="D61" s="72" t="str">
        <f>MID(B61,LEN(C61)+2,100)</f>
        <v> Поповић</v>
      </c>
      <c r="E61" s="73" t="s">
        <v>36</v>
      </c>
      <c r="F61" s="31" t="s">
        <v>44</v>
      </c>
      <c r="G61" s="31" t="s">
        <v>45</v>
      </c>
      <c r="H61" s="70" t="s">
        <v>49</v>
      </c>
    </row>
    <row r="62" spans="1:8" s="32" customFormat="1" ht="15.75">
      <c r="A62" s="66">
        <v>61</v>
      </c>
      <c r="B62" s="83" t="s">
        <v>58</v>
      </c>
      <c r="C62" s="71" t="str">
        <f aca="true" t="shared" si="2" ref="C62:C69">LEFT(B62,FIND(" ",B62)-1)</f>
        <v>Теодор</v>
      </c>
      <c r="D62" s="72" t="str">
        <f aca="true" t="shared" si="3" ref="D62:D69">MID(B62,LEN(C62)+2,100)</f>
        <v>Станковић</v>
      </c>
      <c r="E62" s="73" t="s">
        <v>36</v>
      </c>
      <c r="F62" s="31" t="s">
        <v>11</v>
      </c>
      <c r="G62" s="31" t="s">
        <v>46</v>
      </c>
      <c r="H62" s="31" t="s">
        <v>29</v>
      </c>
    </row>
    <row r="63" spans="1:8" s="32" customFormat="1" ht="15.75">
      <c r="A63" s="66">
        <v>62</v>
      </c>
      <c r="B63" s="83" t="s">
        <v>59</v>
      </c>
      <c r="C63" s="71" t="str">
        <f t="shared" si="2"/>
        <v>Марко</v>
      </c>
      <c r="D63" s="72" t="str">
        <f t="shared" si="3"/>
        <v>Филиповић</v>
      </c>
      <c r="E63" s="73" t="s">
        <v>36</v>
      </c>
      <c r="F63" s="31" t="s">
        <v>11</v>
      </c>
      <c r="G63" s="31" t="s">
        <v>46</v>
      </c>
      <c r="H63" s="31" t="s">
        <v>29</v>
      </c>
    </row>
    <row r="64" spans="1:8" s="32" customFormat="1" ht="15.75">
      <c r="A64" s="66">
        <v>63</v>
      </c>
      <c r="B64" s="83" t="s">
        <v>137</v>
      </c>
      <c r="C64" s="71" t="str">
        <f t="shared" si="2"/>
        <v>Ема</v>
      </c>
      <c r="D64" s="72" t="str">
        <f t="shared" si="3"/>
        <v>Раденковић</v>
      </c>
      <c r="E64" s="73" t="s">
        <v>36</v>
      </c>
      <c r="F64" s="31" t="s">
        <v>11</v>
      </c>
      <c r="G64" s="31" t="s">
        <v>46</v>
      </c>
      <c r="H64" s="31" t="s">
        <v>29</v>
      </c>
    </row>
    <row r="65" spans="1:8" s="32" customFormat="1" ht="15.75">
      <c r="A65" s="66">
        <v>64</v>
      </c>
      <c r="B65" s="83" t="s">
        <v>138</v>
      </c>
      <c r="C65" s="71" t="str">
        <f t="shared" si="2"/>
        <v>Анастасија</v>
      </c>
      <c r="D65" s="72" t="str">
        <f t="shared" si="3"/>
        <v>Ђуровић</v>
      </c>
      <c r="E65" s="73" t="s">
        <v>36</v>
      </c>
      <c r="F65" s="31" t="s">
        <v>11</v>
      </c>
      <c r="G65" s="31" t="s">
        <v>46</v>
      </c>
      <c r="H65" s="31" t="s">
        <v>29</v>
      </c>
    </row>
    <row r="66" spans="1:8" s="32" customFormat="1" ht="15.75">
      <c r="A66" s="66">
        <v>65</v>
      </c>
      <c r="B66" s="83" t="s">
        <v>128</v>
      </c>
      <c r="C66" s="71" t="str">
        <f t="shared" si="2"/>
        <v>Николина</v>
      </c>
      <c r="D66" s="72" t="str">
        <f t="shared" si="3"/>
        <v>Ивановић</v>
      </c>
      <c r="E66" s="73" t="s">
        <v>36</v>
      </c>
      <c r="F66" s="31" t="s">
        <v>10</v>
      </c>
      <c r="G66" s="31" t="s">
        <v>10</v>
      </c>
      <c r="H66" s="31" t="s">
        <v>47</v>
      </c>
    </row>
    <row r="67" spans="1:8" s="32" customFormat="1" ht="15.75">
      <c r="A67" s="66">
        <v>66</v>
      </c>
      <c r="B67" s="83" t="s">
        <v>129</v>
      </c>
      <c r="C67" s="71" t="str">
        <f t="shared" si="2"/>
        <v>Николина</v>
      </c>
      <c r="D67" s="72" t="str">
        <f t="shared" si="3"/>
        <v>Рачић</v>
      </c>
      <c r="E67" s="73" t="s">
        <v>36</v>
      </c>
      <c r="F67" s="31" t="s">
        <v>10</v>
      </c>
      <c r="G67" s="31" t="s">
        <v>10</v>
      </c>
      <c r="H67" s="31" t="s">
        <v>47</v>
      </c>
    </row>
    <row r="68" spans="1:8" s="32" customFormat="1" ht="15.75">
      <c r="A68" s="66">
        <v>67</v>
      </c>
      <c r="B68" s="83" t="s">
        <v>130</v>
      </c>
      <c r="C68" s="71" t="str">
        <f t="shared" si="2"/>
        <v>Младен</v>
      </c>
      <c r="D68" s="72" t="str">
        <f t="shared" si="3"/>
        <v>Симоновић</v>
      </c>
      <c r="E68" s="73" t="s">
        <v>36</v>
      </c>
      <c r="F68" s="31" t="s">
        <v>10</v>
      </c>
      <c r="G68" s="31" t="s">
        <v>10</v>
      </c>
      <c r="H68" s="31" t="s">
        <v>47</v>
      </c>
    </row>
    <row r="69" spans="1:8" s="32" customFormat="1" ht="15.75">
      <c r="A69" s="66">
        <v>68</v>
      </c>
      <c r="B69" s="83" t="s">
        <v>131</v>
      </c>
      <c r="C69" s="13" t="str">
        <f t="shared" si="2"/>
        <v>Милош</v>
      </c>
      <c r="D69" s="13" t="str">
        <f t="shared" si="3"/>
        <v>Благојевић</v>
      </c>
      <c r="E69" s="69" t="s">
        <v>36</v>
      </c>
      <c r="F69" s="31" t="s">
        <v>10</v>
      </c>
      <c r="G69" s="31" t="s">
        <v>10</v>
      </c>
      <c r="H69" s="31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TIO</cp:lastModifiedBy>
  <cp:lastPrinted>2017-04-22T13:19:42Z</cp:lastPrinted>
  <dcterms:created xsi:type="dcterms:W3CDTF">2008-04-11T12:58:40Z</dcterms:created>
  <dcterms:modified xsi:type="dcterms:W3CDTF">2017-04-22T13:22:45Z</dcterms:modified>
  <cp:category/>
  <cp:version/>
  <cp:contentType/>
  <cp:contentStatus/>
</cp:coreProperties>
</file>